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14310"/>
  </bookViews>
  <sheets>
    <sheet name="ENTRATA" sheetId="1" r:id="rId1"/>
    <sheet name="SPESA" sheetId="2" r:id="rId2"/>
  </sheets>
  <calcPr calcId="124519"/>
</workbook>
</file>

<file path=xl/calcChain.xml><?xml version="1.0" encoding="utf-8"?>
<calcChain xmlns="http://schemas.openxmlformats.org/spreadsheetml/2006/main">
  <c r="AA43" i="2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A41"/>
  <c r="Z41"/>
  <c r="AA40"/>
  <c r="Z40"/>
  <c r="AA39"/>
  <c r="Z39"/>
  <c r="AA38"/>
  <c r="Z38"/>
  <c r="AA37"/>
  <c r="Z37"/>
  <c r="AA36"/>
  <c r="Z36"/>
  <c r="AA35"/>
  <c r="Z35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A33"/>
  <c r="Z33"/>
  <c r="AA32"/>
  <c r="Z32"/>
  <c r="AA31"/>
  <c r="Z31"/>
  <c r="AA30"/>
  <c r="Z30"/>
  <c r="AA29"/>
  <c r="Z29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A27"/>
  <c r="Z27"/>
  <c r="AA26"/>
  <c r="Z26"/>
  <c r="AA25"/>
  <c r="Z25"/>
  <c r="AA24"/>
  <c r="Z24"/>
  <c r="AA23"/>
  <c r="Z23"/>
  <c r="AA22"/>
  <c r="Z22"/>
  <c r="AA21"/>
  <c r="Z21"/>
  <c r="AA20"/>
  <c r="Z20"/>
  <c r="AA19"/>
  <c r="Z19"/>
  <c r="AA18"/>
  <c r="Z18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A16"/>
  <c r="Z16"/>
  <c r="AA15"/>
  <c r="Z15"/>
  <c r="AA14"/>
  <c r="Z14"/>
  <c r="AA13"/>
  <c r="Z13"/>
  <c r="AA12"/>
  <c r="Z12"/>
  <c r="AA11"/>
  <c r="Z11"/>
  <c r="AA10"/>
  <c r="Z10"/>
  <c r="AA9"/>
  <c r="Z9"/>
  <c r="AA8"/>
  <c r="Z8"/>
  <c r="AA7"/>
  <c r="Z7"/>
  <c r="AA6"/>
  <c r="Z6"/>
  <c r="C48" i="1"/>
  <c r="B48"/>
  <c r="C47"/>
  <c r="B47"/>
  <c r="C37"/>
  <c r="B37"/>
  <c r="C31"/>
  <c r="B31"/>
  <c r="C23"/>
  <c r="B23"/>
  <c r="C16"/>
  <c r="B16"/>
  <c r="C9"/>
  <c r="B9"/>
</calcChain>
</file>

<file path=xl/sharedStrings.xml><?xml version="1.0" encoding="utf-8"?>
<sst xmlns="http://schemas.openxmlformats.org/spreadsheetml/2006/main" count="131" uniqueCount="105">
  <si>
    <t>ALLEGATO 3 - ENTI LOCALI IN CONTABILITA' FINANZIARIA</t>
  </si>
  <si>
    <t>Entrate</t>
  </si>
  <si>
    <t>DATI DI RENDICONTO ANNO 2014</t>
  </si>
  <si>
    <t>ENTRATE PER CODIFICA ECONOMICA</t>
  </si>
  <si>
    <t>COMPETENZA</t>
  </si>
  <si>
    <t>CASSA</t>
  </si>
  <si>
    <t>Titolo 1 - ENTRATE TRIBUTARIE</t>
  </si>
  <si>
    <t>Categoria 1^   Imposte</t>
  </si>
  <si>
    <t>Categoria 2^   Tasse</t>
  </si>
  <si>
    <t>Categoria 3^   Tributi speciali ed altre entrate tributarie      proprie</t>
  </si>
  <si>
    <t>TOTALE TITOLO 1</t>
  </si>
  <si>
    <t>Titolo 2 - ENTRATE DERIVANTI DA CONTRIBUTI E TRASFERIMENTI   CORRENTI DELLO STATO,DELLA REGIONE E DI ALTRI ENTIPUBBLICI</t>
  </si>
  <si>
    <t>Categoria 1^   Contributi e trasferimenti correnti dello stato</t>
  </si>
  <si>
    <t>Categoria 2^   Contributi e trasferimenti correnti della regione</t>
  </si>
  <si>
    <t>Categoria 3^   Contributi e trasferimenti dalla regione per      funzioni delegate</t>
  </si>
  <si>
    <t>Categoria 4^   Contributi e trasferimenti da parte di organismi  comunitari e internazionali</t>
  </si>
  <si>
    <t>Categoria 5^   Contributi e trasferimenti correnti da altri enti del settore pubblico</t>
  </si>
  <si>
    <t>TOTALE TITOLO 2</t>
  </si>
  <si>
    <t>Titolo 3 - ENTRATE EXTRATRIBUTARIE</t>
  </si>
  <si>
    <t>Categoria 1^   Proventi dei servizi pubblici</t>
  </si>
  <si>
    <t>Categoria 2^   Proventi dei beni dell'ente</t>
  </si>
  <si>
    <t>Categoria 3^   Interessi su anticipazioni e crediti</t>
  </si>
  <si>
    <t>Categoria 4^   Utili netti delle aziende speciali e partecipate, dividendi di societa'</t>
  </si>
  <si>
    <t>Categoria 5^   Proventi diversi</t>
  </si>
  <si>
    <t>TOTALE TITOLO 3</t>
  </si>
  <si>
    <t>Titolo 4 - ENTRATE DERIVANTI DA ALIENAZIONI,DA TRASFERIMENTI DI CAPITALE E DA RISCOSSIONI DI CREDITI</t>
  </si>
  <si>
    <t>Categoria 1^   Alienazione di beni patrimoniali</t>
  </si>
  <si>
    <t>Categoria 2^   Trasferimenti di capitale dallo stato</t>
  </si>
  <si>
    <t>Categoria 3^   Trasferimenti di capitale dalla regione</t>
  </si>
  <si>
    <t>Categoria 4^   Trasferimenti di capitale da altri enti del       settore pubblico</t>
  </si>
  <si>
    <t>Categoria 5^   Trasferimenti di capitale da altri soggetti</t>
  </si>
  <si>
    <t>Categoria 6^   Riscossione di crediti</t>
  </si>
  <si>
    <t>TOTALE TITOLO 4</t>
  </si>
  <si>
    <t>Titolo 5 - ENTRATE DERIVANTI DA ACCENSIONI DI PRESTITI</t>
  </si>
  <si>
    <t>Categoria 1^   Anticipazioni di cassa</t>
  </si>
  <si>
    <t>Categoria 2^   Finanziamenti a breve termine</t>
  </si>
  <si>
    <t>Categoria 3^   Assunzione di mutui e prestiti</t>
  </si>
  <si>
    <t>Categoria 4^   Emissione di prestiti obbligazionari</t>
  </si>
  <si>
    <t>TOTALE TITOLO 5</t>
  </si>
  <si>
    <t>Titolo 6 - ENTRATE DA SERVIZI PER CONTO DI TERZI</t>
  </si>
  <si>
    <t>Categoria 0^   Categoria 00</t>
  </si>
  <si>
    <t>Categoria 1^   Ritenute previdenziali e assistenziali al persona-le</t>
  </si>
  <si>
    <t>Categoria 2^   Ritenute erariali</t>
  </si>
  <si>
    <t>Categoria 3^   Altre ritenute al personale per conto terzi</t>
  </si>
  <si>
    <t>Categoria 4^   Depositi cauzionali</t>
  </si>
  <si>
    <t>Categoria 5^   Rimborso spese servizi per conto terzi</t>
  </si>
  <si>
    <t>Categoria 6^   Rimborso anticipazione di fondi per il servizio   economato</t>
  </si>
  <si>
    <t>Categoria 7^   Depositi spese contrattuali</t>
  </si>
  <si>
    <t>TOTALE TITOLO 6</t>
  </si>
  <si>
    <t xml:space="preserve">TOTALE GENERALE </t>
  </si>
  <si>
    <t>Spesa</t>
  </si>
  <si>
    <t>INTERVENTI/FUNZIONI E SERVIZI</t>
  </si>
  <si>
    <t>Funzioni generali di amministrazione, di gestione e di controllo</t>
  </si>
  <si>
    <t>Funzioni relative alla giustizia</t>
  </si>
  <si>
    <t>Funzioni di polizia locale</t>
  </si>
  <si>
    <t>Funzioni di istruzione pubblica</t>
  </si>
  <si>
    <t>Funzioni relative alla cultura ed ai beni  culturali</t>
  </si>
  <si>
    <t>Funzioni nel settore sportivo e ricreativo</t>
  </si>
  <si>
    <t>Funzioni nel campo turistico</t>
  </si>
  <si>
    <t>Funzioni nel campo della viabilita' e dei trasporti</t>
  </si>
  <si>
    <t>Funzioni riguardanti la gestione del territorio e dell'ambiente</t>
  </si>
  <si>
    <t>Funzioni nel settore sociale</t>
  </si>
  <si>
    <t>Funzioni nel campo dello sviluppo economico</t>
  </si>
  <si>
    <t>Funzioni relative a servizi produttivi</t>
  </si>
  <si>
    <t>Totale Spese</t>
  </si>
  <si>
    <t>Competenza</t>
  </si>
  <si>
    <t>Cassa</t>
  </si>
  <si>
    <t>1   Personale</t>
  </si>
  <si>
    <t>2   Acquisto di beni di consumo e o di materie prime</t>
  </si>
  <si>
    <t>3   Prestazioni di servizi</t>
  </si>
  <si>
    <t>4   Utilizzo di beni di terzi</t>
  </si>
  <si>
    <t>5   Trasferimenti</t>
  </si>
  <si>
    <t>6   Interessi passivi e oneri finanziari diversi</t>
  </si>
  <si>
    <t>7   Imposte e tasse</t>
  </si>
  <si>
    <t>8   Oneri straordinari della gestione corrente</t>
  </si>
  <si>
    <t>9   Ammortamenti di esercizio</t>
  </si>
  <si>
    <t>10   Fondo svalutazione crediti</t>
  </si>
  <si>
    <t>11   Fondo di riserva</t>
  </si>
  <si>
    <t>12 TOTALE TITOLO 1°: SPESE IN CONTO CAPITALE</t>
  </si>
  <si>
    <t>1   Acquisizione di beni immobili</t>
  </si>
  <si>
    <t>2   Espropri e servitu' onerose</t>
  </si>
  <si>
    <t>3   Acquisto di beni specifici per realizzazioni in   economia</t>
  </si>
  <si>
    <t>4   Utilizzo di beni di terzi per realizzazioni in    economia</t>
  </si>
  <si>
    <t>5   Acquisizione di beni mobili, macchine ed attrezza-ture tecnico-scientifiche</t>
  </si>
  <si>
    <t>6   Incarichi professionali esterni</t>
  </si>
  <si>
    <t>7   Trasferimenti di capitale</t>
  </si>
  <si>
    <t>8   Partecipazioni azionarie</t>
  </si>
  <si>
    <t>9   Conferimenti di capitale</t>
  </si>
  <si>
    <t>10   Concessioni di crediti e anticipazioni</t>
  </si>
  <si>
    <t>11 TOTALE TITOLO 2°: SPESE PER RIMBORSO DI PRESTITI</t>
  </si>
  <si>
    <t>1   Rimborso per anticipazioni di cassa</t>
  </si>
  <si>
    <t>2   Rimborso di finanziamenti a breve termine</t>
  </si>
  <si>
    <t>3   Rimborso di quota capitale di mutui e prestiti</t>
  </si>
  <si>
    <t>4   Rimborso di prestiti obbligazionari</t>
  </si>
  <si>
    <t>5   Rimborso di quota capitale di debiti pluriennali</t>
  </si>
  <si>
    <t>6 TOTALE TITOLO 3°: PARTITE DI GIRO</t>
  </si>
  <si>
    <t>1   Ritenute previdenziali e assistenziali al persona-le</t>
  </si>
  <si>
    <t>2   Ritenute erariali</t>
  </si>
  <si>
    <t>3   Altre ritenute al personale per conto di terzi</t>
  </si>
  <si>
    <t>4   Restituzione di depositi cauzionali</t>
  </si>
  <si>
    <t>5   Spese per servizi per conto terzi</t>
  </si>
  <si>
    <t>6   Anticipazione di fondi per servizio economato</t>
  </si>
  <si>
    <t>7   Restituzione di depositi per spese contrattuali</t>
  </si>
  <si>
    <t>8 TOTALE TITOLO 4°: PARTITE DI GIRO</t>
  </si>
  <si>
    <t xml:space="preserve">TOTALE SPESE PER CLASSIFICAZIONE FUNZIONALE </t>
  </si>
</sst>
</file>

<file path=xl/styles.xml><?xml version="1.0" encoding="utf-8"?>
<styleSheet xmlns="http://schemas.openxmlformats.org/spreadsheetml/2006/main">
  <numFmts count="1">
    <numFmt numFmtId="164" formatCode="##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indent="5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0" fontId="2" fillId="0" borderId="8" xfId="0" applyFont="1" applyBorder="1" applyAlignment="1">
      <alignment horizontal="left" indent="5"/>
    </xf>
    <xf numFmtId="164" fontId="2" fillId="0" borderId="9" xfId="0" applyNumberFormat="1" applyFont="1" applyBorder="1"/>
    <xf numFmtId="164" fontId="2" fillId="0" borderId="10" xfId="0" applyNumberFormat="1" applyFont="1" applyBorder="1"/>
    <xf numFmtId="0" fontId="2" fillId="0" borderId="11" xfId="0" applyFont="1" applyBorder="1" applyAlignment="1">
      <alignment horizontal="left" wrapText="1" indent="5"/>
    </xf>
    <xf numFmtId="0" fontId="2" fillId="0" borderId="12" xfId="0" applyFont="1" applyBorder="1"/>
    <xf numFmtId="0" fontId="2" fillId="0" borderId="13" xfId="0" applyFont="1" applyBorder="1"/>
    <xf numFmtId="0" fontId="3" fillId="0" borderId="14" xfId="0" applyFont="1" applyBorder="1" applyAlignment="1">
      <alignment horizontal="left" indent="5"/>
    </xf>
    <xf numFmtId="164" fontId="3" fillId="0" borderId="15" xfId="0" applyNumberFormat="1" applyFont="1" applyBorder="1"/>
    <xf numFmtId="164" fontId="3" fillId="0" borderId="16" xfId="0" applyNumberFormat="1" applyFont="1" applyBorder="1"/>
    <xf numFmtId="0" fontId="6" fillId="0" borderId="15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164" fontId="4" fillId="0" borderId="0" xfId="0" applyNumberFormat="1" applyFont="1"/>
    <xf numFmtId="164" fontId="4" fillId="0" borderId="3" xfId="0" applyNumberFormat="1" applyFont="1" applyBorder="1"/>
    <xf numFmtId="0" fontId="4" fillId="0" borderId="6" xfId="0" applyFont="1" applyBorder="1" applyAlignment="1">
      <alignment wrapText="1"/>
    </xf>
    <xf numFmtId="164" fontId="4" fillId="0" borderId="6" xfId="0" applyNumberFormat="1" applyFont="1" applyBorder="1"/>
    <xf numFmtId="0" fontId="4" fillId="0" borderId="9" xfId="0" applyFont="1" applyBorder="1" applyAlignment="1">
      <alignment wrapText="1"/>
    </xf>
    <xf numFmtId="164" fontId="4" fillId="0" borderId="9" xfId="0" applyNumberFormat="1" applyFont="1" applyBorder="1"/>
    <xf numFmtId="0" fontId="4" fillId="0" borderId="12" xfId="0" applyFont="1" applyBorder="1" applyAlignment="1">
      <alignment wrapText="1"/>
    </xf>
    <xf numFmtId="164" fontId="4" fillId="0" borderId="12" xfId="0" applyNumberFormat="1" applyFont="1" applyBorder="1"/>
    <xf numFmtId="0" fontId="5" fillId="0" borderId="20" xfId="0" applyFont="1" applyBorder="1" applyAlignment="1">
      <alignment wrapText="1"/>
    </xf>
    <xf numFmtId="164" fontId="5" fillId="0" borderId="2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/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9"/>
  <sheetViews>
    <sheetView tabSelected="1" workbookViewId="0">
      <selection sqref="A1:C1"/>
    </sheetView>
  </sheetViews>
  <sheetFormatPr defaultRowHeight="15"/>
  <cols>
    <col min="1" max="1" width="100.7109375" customWidth="1"/>
    <col min="2" max="3" width="13.7109375" customWidth="1"/>
  </cols>
  <sheetData>
    <row r="1" spans="1:3">
      <c r="A1" s="30" t="s">
        <v>0</v>
      </c>
      <c r="B1" s="31"/>
      <c r="C1" s="31"/>
    </row>
    <row r="2" spans="1:3">
      <c r="A2" s="1" t="s">
        <v>1</v>
      </c>
    </row>
    <row r="3" spans="1:3" ht="15.75" thickBot="1">
      <c r="A3" s="1" t="s">
        <v>2</v>
      </c>
    </row>
    <row r="4" spans="1:3" ht="16.5" thickTop="1" thickBot="1">
      <c r="A4" s="2" t="s">
        <v>3</v>
      </c>
      <c r="B4" s="2" t="s">
        <v>4</v>
      </c>
      <c r="C4" s="2" t="s">
        <v>5</v>
      </c>
    </row>
    <row r="5" spans="1:3" ht="15.75" thickTop="1">
      <c r="A5" s="3" t="s">
        <v>6</v>
      </c>
      <c r="B5" s="4"/>
      <c r="C5" s="5"/>
    </row>
    <row r="6" spans="1:3">
      <c r="A6" s="6" t="s">
        <v>7</v>
      </c>
      <c r="B6" s="7">
        <v>983978.68</v>
      </c>
      <c r="C6" s="8">
        <v>900633.81</v>
      </c>
    </row>
    <row r="7" spans="1:3">
      <c r="A7" s="6" t="s">
        <v>8</v>
      </c>
      <c r="B7" s="7">
        <v>842086.3</v>
      </c>
      <c r="C7" s="8">
        <v>62420.99</v>
      </c>
    </row>
    <row r="8" spans="1:3">
      <c r="A8" s="6" t="s">
        <v>9</v>
      </c>
      <c r="B8" s="7">
        <v>766959.22</v>
      </c>
      <c r="C8" s="8">
        <v>711092.04</v>
      </c>
    </row>
    <row r="9" spans="1:3">
      <c r="A9" s="9" t="s">
        <v>10</v>
      </c>
      <c r="B9" s="10">
        <f>SUM(B6:B8)</f>
        <v>2593024.2000000002</v>
      </c>
      <c r="C9" s="11">
        <f>SUM(C6:C8)</f>
        <v>1674146.84</v>
      </c>
    </row>
    <row r="10" spans="1:3">
      <c r="A10" s="12" t="s">
        <v>11</v>
      </c>
      <c r="B10" s="13"/>
      <c r="C10" s="14"/>
    </row>
    <row r="11" spans="1:3">
      <c r="A11" s="6" t="s">
        <v>12</v>
      </c>
      <c r="B11" s="7">
        <v>125736.2</v>
      </c>
      <c r="C11" s="8">
        <v>122229.99</v>
      </c>
    </row>
    <row r="12" spans="1:3">
      <c r="A12" s="6" t="s">
        <v>13</v>
      </c>
      <c r="B12" s="7">
        <v>0</v>
      </c>
      <c r="C12" s="8">
        <v>0</v>
      </c>
    </row>
    <row r="13" spans="1:3">
      <c r="A13" s="6" t="s">
        <v>14</v>
      </c>
      <c r="B13" s="7">
        <v>12576</v>
      </c>
      <c r="C13" s="8">
        <v>12576</v>
      </c>
    </row>
    <row r="14" spans="1:3">
      <c r="A14" s="6" t="s">
        <v>15</v>
      </c>
      <c r="B14" s="7">
        <v>0</v>
      </c>
      <c r="C14" s="8">
        <v>0</v>
      </c>
    </row>
    <row r="15" spans="1:3">
      <c r="A15" s="6" t="s">
        <v>16</v>
      </c>
      <c r="B15" s="7">
        <v>23910.560000000001</v>
      </c>
      <c r="C15" s="8">
        <v>23910.560000000001</v>
      </c>
    </row>
    <row r="16" spans="1:3">
      <c r="A16" s="9" t="s">
        <v>17</v>
      </c>
      <c r="B16" s="10">
        <f>SUM(B11:B15)</f>
        <v>162222.76</v>
      </c>
      <c r="C16" s="11">
        <f>SUM(C11:C15)</f>
        <v>158716.54999999999</v>
      </c>
    </row>
    <row r="17" spans="1:3">
      <c r="A17" s="12" t="s">
        <v>18</v>
      </c>
      <c r="B17" s="13"/>
      <c r="C17" s="14"/>
    </row>
    <row r="18" spans="1:3">
      <c r="A18" s="6" t="s">
        <v>19</v>
      </c>
      <c r="B18" s="7">
        <v>98326.16</v>
      </c>
      <c r="C18" s="8">
        <v>85457.14</v>
      </c>
    </row>
    <row r="19" spans="1:3">
      <c r="A19" s="6" t="s">
        <v>20</v>
      </c>
      <c r="B19" s="7">
        <v>4046</v>
      </c>
      <c r="C19" s="8">
        <v>381.6</v>
      </c>
    </row>
    <row r="20" spans="1:3">
      <c r="A20" s="6" t="s">
        <v>21</v>
      </c>
      <c r="B20" s="7">
        <v>35.46</v>
      </c>
      <c r="C20" s="8">
        <v>35.46</v>
      </c>
    </row>
    <row r="21" spans="1:3">
      <c r="A21" s="6" t="s">
        <v>22</v>
      </c>
      <c r="B21" s="7">
        <v>0</v>
      </c>
      <c r="C21" s="8">
        <v>0</v>
      </c>
    </row>
    <row r="22" spans="1:3">
      <c r="A22" s="6" t="s">
        <v>23</v>
      </c>
      <c r="B22" s="7">
        <v>158103.93</v>
      </c>
      <c r="C22" s="8">
        <v>121415.18</v>
      </c>
    </row>
    <row r="23" spans="1:3">
      <c r="A23" s="9" t="s">
        <v>24</v>
      </c>
      <c r="B23" s="10">
        <f>SUM(B18:B22)</f>
        <v>260511.55</v>
      </c>
      <c r="C23" s="11">
        <f>SUM(C18:C22)</f>
        <v>207289.38</v>
      </c>
    </row>
    <row r="24" spans="1:3">
      <c r="A24" s="12" t="s">
        <v>25</v>
      </c>
      <c r="B24" s="13"/>
      <c r="C24" s="14"/>
    </row>
    <row r="25" spans="1:3">
      <c r="A25" s="6" t="s">
        <v>26</v>
      </c>
      <c r="B25" s="7">
        <v>992.7</v>
      </c>
      <c r="C25" s="8">
        <v>992.7</v>
      </c>
    </row>
    <row r="26" spans="1:3">
      <c r="A26" s="6" t="s">
        <v>27</v>
      </c>
      <c r="B26" s="7">
        <v>95690</v>
      </c>
      <c r="C26" s="8">
        <v>43060</v>
      </c>
    </row>
    <row r="27" spans="1:3">
      <c r="A27" s="6" t="s">
        <v>28</v>
      </c>
      <c r="B27" s="7">
        <v>1310000</v>
      </c>
      <c r="C27" s="8">
        <v>0</v>
      </c>
    </row>
    <row r="28" spans="1:3">
      <c r="A28" s="6" t="s">
        <v>29</v>
      </c>
      <c r="B28" s="7">
        <v>0</v>
      </c>
      <c r="C28" s="8">
        <v>0</v>
      </c>
    </row>
    <row r="29" spans="1:3">
      <c r="A29" s="6" t="s">
        <v>30</v>
      </c>
      <c r="B29" s="7">
        <v>88948.65</v>
      </c>
      <c r="C29" s="8">
        <v>88948.65</v>
      </c>
    </row>
    <row r="30" spans="1:3">
      <c r="A30" s="6" t="s">
        <v>31</v>
      </c>
      <c r="B30" s="7">
        <v>0</v>
      </c>
      <c r="C30" s="8">
        <v>0</v>
      </c>
    </row>
    <row r="31" spans="1:3">
      <c r="A31" s="9" t="s">
        <v>32</v>
      </c>
      <c r="B31" s="10">
        <f>SUM(B25:B30)</f>
        <v>1495631.3499999999</v>
      </c>
      <c r="C31" s="11">
        <f>SUM(C25:C30)</f>
        <v>133001.34999999998</v>
      </c>
    </row>
    <row r="32" spans="1:3">
      <c r="A32" s="12" t="s">
        <v>33</v>
      </c>
      <c r="B32" s="13"/>
      <c r="C32" s="14"/>
    </row>
    <row r="33" spans="1:3">
      <c r="A33" s="6" t="s">
        <v>34</v>
      </c>
      <c r="B33" s="7">
        <v>0</v>
      </c>
      <c r="C33" s="8">
        <v>0</v>
      </c>
    </row>
    <row r="34" spans="1:3">
      <c r="A34" s="6" t="s">
        <v>35</v>
      </c>
      <c r="B34" s="7">
        <v>0</v>
      </c>
      <c r="C34" s="8">
        <v>0</v>
      </c>
    </row>
    <row r="35" spans="1:3">
      <c r="A35" s="6" t="s">
        <v>36</v>
      </c>
      <c r="B35" s="7">
        <v>0</v>
      </c>
      <c r="C35" s="8">
        <v>0</v>
      </c>
    </row>
    <row r="36" spans="1:3">
      <c r="A36" s="6" t="s">
        <v>37</v>
      </c>
      <c r="B36" s="7">
        <v>0</v>
      </c>
      <c r="C36" s="8">
        <v>0</v>
      </c>
    </row>
    <row r="37" spans="1:3">
      <c r="A37" s="9" t="s">
        <v>38</v>
      </c>
      <c r="B37" s="10">
        <f>SUM(B33:B36)</f>
        <v>0</v>
      </c>
      <c r="C37" s="11">
        <f>SUM(C33:C36)</f>
        <v>0</v>
      </c>
    </row>
    <row r="38" spans="1:3">
      <c r="A38" s="12" t="s">
        <v>39</v>
      </c>
      <c r="B38" s="13"/>
      <c r="C38" s="14"/>
    </row>
    <row r="39" spans="1:3">
      <c r="A39" s="6" t="s">
        <v>40</v>
      </c>
      <c r="B39" s="7">
        <v>0</v>
      </c>
      <c r="C39" s="8">
        <v>0</v>
      </c>
    </row>
    <row r="40" spans="1:3">
      <c r="A40" s="6" t="s">
        <v>41</v>
      </c>
      <c r="B40" s="7">
        <v>82024.37</v>
      </c>
      <c r="C40" s="8">
        <v>82024.37</v>
      </c>
    </row>
    <row r="41" spans="1:3">
      <c r="A41" s="6" t="s">
        <v>42</v>
      </c>
      <c r="B41" s="7">
        <v>193961.37</v>
      </c>
      <c r="C41" s="8">
        <v>193961.37</v>
      </c>
    </row>
    <row r="42" spans="1:3">
      <c r="A42" s="6" t="s">
        <v>43</v>
      </c>
      <c r="B42" s="7">
        <v>43335.94</v>
      </c>
      <c r="C42" s="8">
        <v>43335.94</v>
      </c>
    </row>
    <row r="43" spans="1:3">
      <c r="A43" s="6" t="s">
        <v>44</v>
      </c>
      <c r="B43" s="7">
        <v>0</v>
      </c>
      <c r="C43" s="8">
        <v>0</v>
      </c>
    </row>
    <row r="44" spans="1:3">
      <c r="A44" s="6" t="s">
        <v>45</v>
      </c>
      <c r="B44" s="7">
        <v>2798.5</v>
      </c>
      <c r="C44" s="8">
        <v>2798.5</v>
      </c>
    </row>
    <row r="45" spans="1:3">
      <c r="A45" s="6" t="s">
        <v>46</v>
      </c>
      <c r="B45" s="7">
        <v>2580</v>
      </c>
      <c r="C45" s="8">
        <v>0</v>
      </c>
    </row>
    <row r="46" spans="1:3">
      <c r="A46" s="6" t="s">
        <v>47</v>
      </c>
      <c r="B46" s="7">
        <v>2614</v>
      </c>
      <c r="C46" s="8">
        <v>2614</v>
      </c>
    </row>
    <row r="47" spans="1:3">
      <c r="A47" s="9" t="s">
        <v>48</v>
      </c>
      <c r="B47" s="10">
        <f>SUM(B39:B46)</f>
        <v>327314.18</v>
      </c>
      <c r="C47" s="11">
        <f>SUM(C39:C46)</f>
        <v>324734.18</v>
      </c>
    </row>
    <row r="48" spans="1:3" ht="15.75" thickBot="1">
      <c r="A48" s="15" t="s">
        <v>49</v>
      </c>
      <c r="B48" s="16">
        <f>SUM(B9+B16+B23+B31+B37+B47)</f>
        <v>4838704.0399999991</v>
      </c>
      <c r="C48" s="17">
        <f>SUM(C9+C16+C23+C31+C37+C47)</f>
        <v>2497888.3000000003</v>
      </c>
    </row>
    <row r="49" ht="15.75" thickTop="1"/>
  </sheetData>
  <mergeCells count="1">
    <mergeCell ref="A1:C1"/>
  </mergeCells>
  <pageMargins left="0.7" right="0.7" top="0.66666666666666663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43"/>
  <sheetViews>
    <sheetView workbookViewId="0">
      <pane ySplit="2100" topLeftCell="A27" activePane="bottomLeft"/>
      <selection sqref="A1:Z1"/>
      <selection pane="bottomLeft" activeCell="G28" sqref="G28"/>
    </sheetView>
  </sheetViews>
  <sheetFormatPr defaultRowHeight="15"/>
  <cols>
    <col min="1" max="1" width="30.7109375" customWidth="1"/>
    <col min="2" max="3" width="9.7109375" bestFit="1" customWidth="1"/>
    <col min="4" max="15" width="8.7109375" customWidth="1"/>
    <col min="16" max="16" width="10" bestFit="1" customWidth="1"/>
    <col min="17" max="17" width="8.42578125" bestFit="1" customWidth="1"/>
    <col min="18" max="25" width="8.7109375" customWidth="1"/>
    <col min="26" max="26" width="9.7109375" bestFit="1" customWidth="1"/>
    <col min="27" max="27" width="10.28515625" bestFit="1" customWidth="1"/>
  </cols>
  <sheetData>
    <row r="1" spans="1:27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7">
      <c r="A2" s="1" t="s">
        <v>50</v>
      </c>
    </row>
    <row r="3" spans="1:27">
      <c r="A3" s="1" t="s">
        <v>2</v>
      </c>
    </row>
    <row r="4" spans="1:27" ht="30" customHeight="1">
      <c r="A4" s="36" t="s">
        <v>51</v>
      </c>
      <c r="B4" s="32" t="s">
        <v>52</v>
      </c>
      <c r="C4" s="33"/>
      <c r="D4" s="32" t="s">
        <v>53</v>
      </c>
      <c r="E4" s="33"/>
      <c r="F4" s="32" t="s">
        <v>54</v>
      </c>
      <c r="G4" s="33"/>
      <c r="H4" s="32" t="s">
        <v>55</v>
      </c>
      <c r="I4" s="33"/>
      <c r="J4" s="32" t="s">
        <v>56</v>
      </c>
      <c r="K4" s="33"/>
      <c r="L4" s="32" t="s">
        <v>57</v>
      </c>
      <c r="M4" s="33"/>
      <c r="N4" s="32" t="s">
        <v>58</v>
      </c>
      <c r="O4" s="33"/>
      <c r="P4" s="32" t="s">
        <v>59</v>
      </c>
      <c r="Q4" s="33"/>
      <c r="R4" s="32" t="s">
        <v>60</v>
      </c>
      <c r="S4" s="33"/>
      <c r="T4" s="32" t="s">
        <v>61</v>
      </c>
      <c r="U4" s="33"/>
      <c r="V4" s="32" t="s">
        <v>62</v>
      </c>
      <c r="W4" s="33"/>
      <c r="X4" s="32" t="s">
        <v>63</v>
      </c>
      <c r="Y4" s="33"/>
      <c r="Z4" s="34" t="s">
        <v>64</v>
      </c>
      <c r="AA4" s="35"/>
    </row>
    <row r="5" spans="1:27" ht="15.75" thickBot="1">
      <c r="A5" s="37"/>
      <c r="B5" s="18" t="s">
        <v>65</v>
      </c>
      <c r="C5" s="18" t="s">
        <v>66</v>
      </c>
      <c r="D5" s="18" t="s">
        <v>65</v>
      </c>
      <c r="E5" s="18" t="s">
        <v>66</v>
      </c>
      <c r="F5" s="18" t="s">
        <v>65</v>
      </c>
      <c r="G5" s="18" t="s">
        <v>66</v>
      </c>
      <c r="H5" s="18" t="s">
        <v>65</v>
      </c>
      <c r="I5" s="18" t="s">
        <v>66</v>
      </c>
      <c r="J5" s="18" t="s">
        <v>65</v>
      </c>
      <c r="K5" s="18" t="s">
        <v>66</v>
      </c>
      <c r="L5" s="18" t="s">
        <v>65</v>
      </c>
      <c r="M5" s="18" t="s">
        <v>66</v>
      </c>
      <c r="N5" s="18" t="s">
        <v>65</v>
      </c>
      <c r="O5" s="18" t="s">
        <v>66</v>
      </c>
      <c r="P5" s="18" t="s">
        <v>65</v>
      </c>
      <c r="Q5" s="18" t="s">
        <v>66</v>
      </c>
      <c r="R5" s="18" t="s">
        <v>65</v>
      </c>
      <c r="S5" s="18" t="s">
        <v>66</v>
      </c>
      <c r="T5" s="18" t="s">
        <v>65</v>
      </c>
      <c r="U5" s="18" t="s">
        <v>66</v>
      </c>
      <c r="V5" s="18" t="s">
        <v>65</v>
      </c>
      <c r="W5" s="18" t="s">
        <v>66</v>
      </c>
      <c r="X5" s="18" t="s">
        <v>65</v>
      </c>
      <c r="Y5" s="18" t="s">
        <v>66</v>
      </c>
      <c r="Z5" s="18" t="s">
        <v>65</v>
      </c>
      <c r="AA5" s="18" t="s">
        <v>66</v>
      </c>
    </row>
    <row r="6" spans="1:27" ht="15.75" thickTop="1">
      <c r="A6" s="19" t="s">
        <v>67</v>
      </c>
      <c r="B6" s="20">
        <v>771648.41</v>
      </c>
      <c r="C6" s="21">
        <v>710954.06</v>
      </c>
      <c r="D6" s="20">
        <v>0</v>
      </c>
      <c r="E6" s="21">
        <v>0</v>
      </c>
      <c r="F6" s="20">
        <v>142937.57</v>
      </c>
      <c r="G6" s="21">
        <v>140587.57</v>
      </c>
      <c r="H6" s="20">
        <v>0</v>
      </c>
      <c r="I6" s="21">
        <v>0</v>
      </c>
      <c r="J6" s="20">
        <v>0</v>
      </c>
      <c r="K6" s="21">
        <v>0</v>
      </c>
      <c r="L6" s="20">
        <v>0</v>
      </c>
      <c r="M6" s="21">
        <v>0</v>
      </c>
      <c r="N6" s="20">
        <v>0</v>
      </c>
      <c r="O6" s="21">
        <v>0</v>
      </c>
      <c r="P6" s="20">
        <v>0</v>
      </c>
      <c r="Q6" s="21">
        <v>0</v>
      </c>
      <c r="R6" s="20">
        <v>90678.6</v>
      </c>
      <c r="S6" s="21">
        <v>88328.6</v>
      </c>
      <c r="T6" s="20">
        <v>29745.66</v>
      </c>
      <c r="U6" s="21">
        <v>29745.66</v>
      </c>
      <c r="V6" s="20">
        <v>0</v>
      </c>
      <c r="W6" s="21">
        <v>0</v>
      </c>
      <c r="X6" s="20">
        <v>0</v>
      </c>
      <c r="Y6" s="21">
        <v>0</v>
      </c>
      <c r="Z6" s="20">
        <f t="shared" ref="Z6:Z16" si="0">SUM(B6+D6+F6+H6+J6+L6+N6+P6+R6+T6+V6+X6)</f>
        <v>1035010.24</v>
      </c>
      <c r="AA6" s="21">
        <f t="shared" ref="AA6:AA16" si="1">SUM(C6+E6+G6+I6+K6+M6+O6+Q6+S6+U6+W6+Y6)</f>
        <v>969615.89000000013</v>
      </c>
    </row>
    <row r="7" spans="1:27" ht="19.5">
      <c r="A7" s="22" t="s">
        <v>68</v>
      </c>
      <c r="B7" s="20">
        <v>15508.07</v>
      </c>
      <c r="C7" s="23">
        <v>11064.04</v>
      </c>
      <c r="D7" s="20">
        <v>0</v>
      </c>
      <c r="E7" s="23">
        <v>0</v>
      </c>
      <c r="F7" s="20">
        <v>1995.2</v>
      </c>
      <c r="G7" s="23">
        <v>1000</v>
      </c>
      <c r="H7" s="20">
        <v>10707.71</v>
      </c>
      <c r="I7" s="23">
        <v>10680.07</v>
      </c>
      <c r="J7" s="20">
        <v>651.11</v>
      </c>
      <c r="K7" s="23">
        <v>317.89999999999998</v>
      </c>
      <c r="L7" s="20">
        <v>0</v>
      </c>
      <c r="M7" s="23">
        <v>0</v>
      </c>
      <c r="N7" s="20">
        <v>0</v>
      </c>
      <c r="O7" s="23">
        <v>0</v>
      </c>
      <c r="P7" s="20">
        <v>3219.83</v>
      </c>
      <c r="Q7" s="23">
        <v>1719.84</v>
      </c>
      <c r="R7" s="20">
        <v>1090.33</v>
      </c>
      <c r="S7" s="23">
        <v>655.5</v>
      </c>
      <c r="T7" s="20">
        <v>105.97</v>
      </c>
      <c r="U7" s="23">
        <v>105.97</v>
      </c>
      <c r="V7" s="20">
        <v>49.25</v>
      </c>
      <c r="W7" s="23">
        <v>49.25</v>
      </c>
      <c r="X7" s="20">
        <v>0</v>
      </c>
      <c r="Y7" s="23">
        <v>0</v>
      </c>
      <c r="Z7" s="20">
        <f t="shared" si="0"/>
        <v>33327.47</v>
      </c>
      <c r="AA7" s="23">
        <f t="shared" si="1"/>
        <v>25592.570000000003</v>
      </c>
    </row>
    <row r="8" spans="1:27">
      <c r="A8" s="22" t="s">
        <v>69</v>
      </c>
      <c r="B8" s="20">
        <v>193594.16</v>
      </c>
      <c r="C8" s="23">
        <v>153618.12</v>
      </c>
      <c r="D8" s="20">
        <v>0</v>
      </c>
      <c r="E8" s="23">
        <v>0</v>
      </c>
      <c r="F8" s="20">
        <v>0</v>
      </c>
      <c r="G8" s="23">
        <v>0</v>
      </c>
      <c r="H8" s="20">
        <v>75499.240000000005</v>
      </c>
      <c r="I8" s="23">
        <v>68542.039999999994</v>
      </c>
      <c r="J8" s="20">
        <v>1510</v>
      </c>
      <c r="K8" s="23">
        <v>640</v>
      </c>
      <c r="L8" s="20">
        <v>1770.57</v>
      </c>
      <c r="M8" s="23">
        <v>1667.9</v>
      </c>
      <c r="N8" s="20">
        <v>0</v>
      </c>
      <c r="O8" s="23">
        <v>0</v>
      </c>
      <c r="P8" s="20">
        <v>218417.49</v>
      </c>
      <c r="Q8" s="23">
        <v>158480.07999999999</v>
      </c>
      <c r="R8" s="20">
        <v>674545.97</v>
      </c>
      <c r="S8" s="23">
        <v>544492.52</v>
      </c>
      <c r="T8" s="20">
        <v>130645.41</v>
      </c>
      <c r="U8" s="23">
        <v>106769.3</v>
      </c>
      <c r="V8" s="20">
        <v>656.44</v>
      </c>
      <c r="W8" s="23">
        <v>559.62</v>
      </c>
      <c r="X8" s="20">
        <v>0</v>
      </c>
      <c r="Y8" s="23">
        <v>0</v>
      </c>
      <c r="Z8" s="20">
        <f t="shared" si="0"/>
        <v>1296639.2799999998</v>
      </c>
      <c r="AA8" s="23">
        <f t="shared" si="1"/>
        <v>1034769.58</v>
      </c>
    </row>
    <row r="9" spans="1:27">
      <c r="A9" s="22" t="s">
        <v>70</v>
      </c>
      <c r="B9" s="20">
        <v>17912.900000000001</v>
      </c>
      <c r="C9" s="23">
        <v>17912.900000000001</v>
      </c>
      <c r="D9" s="20">
        <v>0</v>
      </c>
      <c r="E9" s="23">
        <v>0</v>
      </c>
      <c r="F9" s="20">
        <v>99.72</v>
      </c>
      <c r="G9" s="23">
        <v>0</v>
      </c>
      <c r="H9" s="20">
        <v>0</v>
      </c>
      <c r="I9" s="23">
        <v>0</v>
      </c>
      <c r="J9" s="20">
        <v>0</v>
      </c>
      <c r="K9" s="23">
        <v>0</v>
      </c>
      <c r="L9" s="20">
        <v>0</v>
      </c>
      <c r="M9" s="23">
        <v>0</v>
      </c>
      <c r="N9" s="20">
        <v>0</v>
      </c>
      <c r="O9" s="23">
        <v>0</v>
      </c>
      <c r="P9" s="20">
        <v>0</v>
      </c>
      <c r="Q9" s="23">
        <v>0</v>
      </c>
      <c r="R9" s="20">
        <v>0</v>
      </c>
      <c r="S9" s="23">
        <v>0</v>
      </c>
      <c r="T9" s="20">
        <v>0</v>
      </c>
      <c r="U9" s="23">
        <v>0</v>
      </c>
      <c r="V9" s="20">
        <v>1464</v>
      </c>
      <c r="W9" s="23">
        <v>1464</v>
      </c>
      <c r="X9" s="20">
        <v>0</v>
      </c>
      <c r="Y9" s="23">
        <v>0</v>
      </c>
      <c r="Z9" s="20">
        <f t="shared" si="0"/>
        <v>19476.620000000003</v>
      </c>
      <c r="AA9" s="23">
        <f t="shared" si="1"/>
        <v>19376.900000000001</v>
      </c>
    </row>
    <row r="10" spans="1:27">
      <c r="A10" s="22" t="s">
        <v>71</v>
      </c>
      <c r="B10" s="20">
        <v>51164.05</v>
      </c>
      <c r="C10" s="23">
        <v>44882.42</v>
      </c>
      <c r="D10" s="20">
        <v>0</v>
      </c>
      <c r="E10" s="23">
        <v>0</v>
      </c>
      <c r="F10" s="20">
        <v>0</v>
      </c>
      <c r="G10" s="23">
        <v>0</v>
      </c>
      <c r="H10" s="20">
        <v>17187</v>
      </c>
      <c r="I10" s="23">
        <v>5000</v>
      </c>
      <c r="J10" s="20">
        <v>11573.9</v>
      </c>
      <c r="K10" s="23">
        <v>11573.9</v>
      </c>
      <c r="L10" s="20">
        <v>0</v>
      </c>
      <c r="M10" s="23">
        <v>0</v>
      </c>
      <c r="N10" s="20">
        <v>0</v>
      </c>
      <c r="O10" s="23">
        <v>0</v>
      </c>
      <c r="P10" s="20">
        <v>0</v>
      </c>
      <c r="Q10" s="23">
        <v>0</v>
      </c>
      <c r="R10" s="20">
        <v>48501.56</v>
      </c>
      <c r="S10" s="23">
        <v>325</v>
      </c>
      <c r="T10" s="20">
        <v>52174.51</v>
      </c>
      <c r="U10" s="23">
        <v>48274.51</v>
      </c>
      <c r="V10" s="20">
        <v>0</v>
      </c>
      <c r="W10" s="23">
        <v>0</v>
      </c>
      <c r="X10" s="20">
        <v>0</v>
      </c>
      <c r="Y10" s="23">
        <v>0</v>
      </c>
      <c r="Z10" s="20">
        <f t="shared" si="0"/>
        <v>180601.02</v>
      </c>
      <c r="AA10" s="23">
        <f t="shared" si="1"/>
        <v>110055.83</v>
      </c>
    </row>
    <row r="11" spans="1:27">
      <c r="A11" s="22" t="s">
        <v>72</v>
      </c>
      <c r="B11" s="20">
        <v>0</v>
      </c>
      <c r="C11" s="23">
        <v>0</v>
      </c>
      <c r="D11" s="20">
        <v>0</v>
      </c>
      <c r="E11" s="23">
        <v>0</v>
      </c>
      <c r="F11" s="20">
        <v>0</v>
      </c>
      <c r="G11" s="23">
        <v>0</v>
      </c>
      <c r="H11" s="20">
        <v>2998.05</v>
      </c>
      <c r="I11" s="23">
        <v>2998.05</v>
      </c>
      <c r="J11" s="20">
        <v>0</v>
      </c>
      <c r="K11" s="23">
        <v>0</v>
      </c>
      <c r="L11" s="20">
        <v>4721.93</v>
      </c>
      <c r="M11" s="23">
        <v>4721.93</v>
      </c>
      <c r="N11" s="20">
        <v>0</v>
      </c>
      <c r="O11" s="23">
        <v>0</v>
      </c>
      <c r="P11" s="20">
        <v>840.13</v>
      </c>
      <c r="Q11" s="23">
        <v>840.13</v>
      </c>
      <c r="R11" s="20">
        <v>0</v>
      </c>
      <c r="S11" s="23">
        <v>0</v>
      </c>
      <c r="T11" s="20">
        <v>10176.42</v>
      </c>
      <c r="U11" s="23">
        <v>10176.42</v>
      </c>
      <c r="V11" s="20">
        <v>0</v>
      </c>
      <c r="W11" s="23">
        <v>0</v>
      </c>
      <c r="X11" s="20">
        <v>0</v>
      </c>
      <c r="Y11" s="23">
        <v>0</v>
      </c>
      <c r="Z11" s="20">
        <f t="shared" si="0"/>
        <v>18736.53</v>
      </c>
      <c r="AA11" s="23">
        <f t="shared" si="1"/>
        <v>18736.53</v>
      </c>
    </row>
    <row r="12" spans="1:27">
      <c r="A12" s="22" t="s">
        <v>73</v>
      </c>
      <c r="B12" s="20">
        <v>72124.05</v>
      </c>
      <c r="C12" s="23">
        <v>67392.05</v>
      </c>
      <c r="D12" s="20">
        <v>0</v>
      </c>
      <c r="E12" s="23">
        <v>0</v>
      </c>
      <c r="F12" s="20">
        <v>193.87</v>
      </c>
      <c r="G12" s="23">
        <v>193.87</v>
      </c>
      <c r="H12" s="20">
        <v>0</v>
      </c>
      <c r="I12" s="23">
        <v>0</v>
      </c>
      <c r="J12" s="20">
        <v>472</v>
      </c>
      <c r="K12" s="23">
        <v>472</v>
      </c>
      <c r="L12" s="20">
        <v>0</v>
      </c>
      <c r="M12" s="23">
        <v>0</v>
      </c>
      <c r="N12" s="20">
        <v>0</v>
      </c>
      <c r="O12" s="23">
        <v>0</v>
      </c>
      <c r="P12" s="20">
        <v>0</v>
      </c>
      <c r="Q12" s="23">
        <v>0</v>
      </c>
      <c r="R12" s="20">
        <v>0</v>
      </c>
      <c r="S12" s="23">
        <v>0</v>
      </c>
      <c r="T12" s="20">
        <v>0</v>
      </c>
      <c r="U12" s="23">
        <v>0</v>
      </c>
      <c r="V12" s="20">
        <v>0</v>
      </c>
      <c r="W12" s="23">
        <v>0</v>
      </c>
      <c r="X12" s="20">
        <v>0</v>
      </c>
      <c r="Y12" s="23">
        <v>0</v>
      </c>
      <c r="Z12" s="20">
        <f t="shared" si="0"/>
        <v>72789.919999999998</v>
      </c>
      <c r="AA12" s="23">
        <f t="shared" si="1"/>
        <v>68057.919999999998</v>
      </c>
    </row>
    <row r="13" spans="1:27">
      <c r="A13" s="22" t="s">
        <v>74</v>
      </c>
      <c r="B13" s="20">
        <v>96954.86</v>
      </c>
      <c r="C13" s="23">
        <v>73189.740000000005</v>
      </c>
      <c r="D13" s="20">
        <v>0</v>
      </c>
      <c r="E13" s="23">
        <v>0</v>
      </c>
      <c r="F13" s="20">
        <v>0</v>
      </c>
      <c r="G13" s="23">
        <v>0</v>
      </c>
      <c r="H13" s="20">
        <v>0</v>
      </c>
      <c r="I13" s="23">
        <v>0</v>
      </c>
      <c r="J13" s="20">
        <v>0</v>
      </c>
      <c r="K13" s="23">
        <v>0</v>
      </c>
      <c r="L13" s="20">
        <v>0</v>
      </c>
      <c r="M13" s="23">
        <v>0</v>
      </c>
      <c r="N13" s="20">
        <v>0</v>
      </c>
      <c r="O13" s="23">
        <v>0</v>
      </c>
      <c r="P13" s="20">
        <v>0</v>
      </c>
      <c r="Q13" s="23">
        <v>0</v>
      </c>
      <c r="R13" s="20">
        <v>0</v>
      </c>
      <c r="S13" s="23">
        <v>0</v>
      </c>
      <c r="T13" s="20">
        <v>0</v>
      </c>
      <c r="U13" s="23">
        <v>0</v>
      </c>
      <c r="V13" s="20">
        <v>0</v>
      </c>
      <c r="W13" s="23">
        <v>0</v>
      </c>
      <c r="X13" s="20">
        <v>0</v>
      </c>
      <c r="Y13" s="23">
        <v>0</v>
      </c>
      <c r="Z13" s="20">
        <f t="shared" si="0"/>
        <v>96954.86</v>
      </c>
      <c r="AA13" s="23">
        <f t="shared" si="1"/>
        <v>73189.740000000005</v>
      </c>
    </row>
    <row r="14" spans="1:27">
      <c r="A14" s="22" t="s">
        <v>75</v>
      </c>
      <c r="B14" s="20">
        <v>0</v>
      </c>
      <c r="C14" s="23">
        <v>0</v>
      </c>
      <c r="D14" s="20">
        <v>0</v>
      </c>
      <c r="E14" s="23">
        <v>0</v>
      </c>
      <c r="F14" s="20">
        <v>0</v>
      </c>
      <c r="G14" s="23">
        <v>0</v>
      </c>
      <c r="H14" s="20">
        <v>0</v>
      </c>
      <c r="I14" s="23">
        <v>0</v>
      </c>
      <c r="J14" s="20">
        <v>0</v>
      </c>
      <c r="K14" s="23">
        <v>0</v>
      </c>
      <c r="L14" s="20">
        <v>0</v>
      </c>
      <c r="M14" s="23">
        <v>0</v>
      </c>
      <c r="N14" s="20">
        <v>0</v>
      </c>
      <c r="O14" s="23">
        <v>0</v>
      </c>
      <c r="P14" s="20">
        <v>0</v>
      </c>
      <c r="Q14" s="23">
        <v>0</v>
      </c>
      <c r="R14" s="20">
        <v>0</v>
      </c>
      <c r="S14" s="23">
        <v>0</v>
      </c>
      <c r="T14" s="20">
        <v>0</v>
      </c>
      <c r="U14" s="23">
        <v>0</v>
      </c>
      <c r="V14" s="20">
        <v>0</v>
      </c>
      <c r="W14" s="23">
        <v>0</v>
      </c>
      <c r="X14" s="20">
        <v>0</v>
      </c>
      <c r="Y14" s="23">
        <v>0</v>
      </c>
      <c r="Z14" s="20">
        <f t="shared" si="0"/>
        <v>0</v>
      </c>
      <c r="AA14" s="23">
        <f t="shared" si="1"/>
        <v>0</v>
      </c>
    </row>
    <row r="15" spans="1:27">
      <c r="A15" s="22" t="s">
        <v>76</v>
      </c>
      <c r="B15" s="20">
        <v>0</v>
      </c>
      <c r="C15" s="23">
        <v>0</v>
      </c>
      <c r="D15" s="20">
        <v>0</v>
      </c>
      <c r="E15" s="23">
        <v>0</v>
      </c>
      <c r="F15" s="20">
        <v>0</v>
      </c>
      <c r="G15" s="23">
        <v>0</v>
      </c>
      <c r="H15" s="20">
        <v>0</v>
      </c>
      <c r="I15" s="23">
        <v>0</v>
      </c>
      <c r="J15" s="20">
        <v>0</v>
      </c>
      <c r="K15" s="23">
        <v>0</v>
      </c>
      <c r="L15" s="20">
        <v>0</v>
      </c>
      <c r="M15" s="23">
        <v>0</v>
      </c>
      <c r="N15" s="20">
        <v>0</v>
      </c>
      <c r="O15" s="23">
        <v>0</v>
      </c>
      <c r="P15" s="20">
        <v>0</v>
      </c>
      <c r="Q15" s="23">
        <v>0</v>
      </c>
      <c r="R15" s="20">
        <v>0</v>
      </c>
      <c r="S15" s="23">
        <v>0</v>
      </c>
      <c r="T15" s="20">
        <v>0</v>
      </c>
      <c r="U15" s="23">
        <v>0</v>
      </c>
      <c r="V15" s="20">
        <v>0</v>
      </c>
      <c r="W15" s="23">
        <v>0</v>
      </c>
      <c r="X15" s="20">
        <v>0</v>
      </c>
      <c r="Y15" s="23">
        <v>0</v>
      </c>
      <c r="Z15" s="20">
        <f t="shared" si="0"/>
        <v>0</v>
      </c>
      <c r="AA15" s="23">
        <f t="shared" si="1"/>
        <v>0</v>
      </c>
    </row>
    <row r="16" spans="1:27">
      <c r="A16" s="22" t="s">
        <v>77</v>
      </c>
      <c r="B16" s="20">
        <v>0</v>
      </c>
      <c r="C16" s="23">
        <v>0</v>
      </c>
      <c r="D16" s="20">
        <v>0</v>
      </c>
      <c r="E16" s="23">
        <v>0</v>
      </c>
      <c r="F16" s="20">
        <v>0</v>
      </c>
      <c r="G16" s="23">
        <v>0</v>
      </c>
      <c r="H16" s="20">
        <v>0</v>
      </c>
      <c r="I16" s="23">
        <v>0</v>
      </c>
      <c r="J16" s="20">
        <v>0</v>
      </c>
      <c r="K16" s="23">
        <v>0</v>
      </c>
      <c r="L16" s="20">
        <v>0</v>
      </c>
      <c r="M16" s="23">
        <v>0</v>
      </c>
      <c r="N16" s="20">
        <v>0</v>
      </c>
      <c r="O16" s="23">
        <v>0</v>
      </c>
      <c r="P16" s="20">
        <v>0</v>
      </c>
      <c r="Q16" s="23">
        <v>0</v>
      </c>
      <c r="R16" s="20">
        <v>0</v>
      </c>
      <c r="S16" s="23">
        <v>0</v>
      </c>
      <c r="T16" s="20">
        <v>0</v>
      </c>
      <c r="U16" s="23">
        <v>0</v>
      </c>
      <c r="V16" s="20">
        <v>0</v>
      </c>
      <c r="W16" s="23">
        <v>0</v>
      </c>
      <c r="X16" s="20">
        <v>0</v>
      </c>
      <c r="Y16" s="23">
        <v>0</v>
      </c>
      <c r="Z16" s="20">
        <f t="shared" si="0"/>
        <v>0</v>
      </c>
      <c r="AA16" s="23">
        <f t="shared" si="1"/>
        <v>0</v>
      </c>
    </row>
    <row r="17" spans="1:27" ht="19.5">
      <c r="A17" s="24" t="s">
        <v>78</v>
      </c>
      <c r="B17" s="25">
        <f t="shared" ref="B17:AA17" si="2">SUM(B6:B16)</f>
        <v>1218906.5000000002</v>
      </c>
      <c r="C17" s="25">
        <f t="shared" si="2"/>
        <v>1079013.3300000003</v>
      </c>
      <c r="D17" s="25">
        <f t="shared" si="2"/>
        <v>0</v>
      </c>
      <c r="E17" s="25">
        <f t="shared" si="2"/>
        <v>0</v>
      </c>
      <c r="F17" s="25">
        <f t="shared" si="2"/>
        <v>145226.36000000002</v>
      </c>
      <c r="G17" s="25">
        <f t="shared" si="2"/>
        <v>141781.44</v>
      </c>
      <c r="H17" s="25">
        <f t="shared" si="2"/>
        <v>106392.00000000001</v>
      </c>
      <c r="I17" s="25">
        <f t="shared" si="2"/>
        <v>87220.159999999989</v>
      </c>
      <c r="J17" s="25">
        <f t="shared" si="2"/>
        <v>14207.01</v>
      </c>
      <c r="K17" s="25">
        <f t="shared" si="2"/>
        <v>13003.8</v>
      </c>
      <c r="L17" s="25">
        <f t="shared" si="2"/>
        <v>6492.5</v>
      </c>
      <c r="M17" s="25">
        <f t="shared" si="2"/>
        <v>6389.83</v>
      </c>
      <c r="N17" s="25">
        <f t="shared" si="2"/>
        <v>0</v>
      </c>
      <c r="O17" s="25">
        <f t="shared" si="2"/>
        <v>0</v>
      </c>
      <c r="P17" s="25">
        <f t="shared" si="2"/>
        <v>222477.44999999998</v>
      </c>
      <c r="Q17" s="25">
        <f t="shared" si="2"/>
        <v>161040.04999999999</v>
      </c>
      <c r="R17" s="25">
        <f t="shared" si="2"/>
        <v>814816.46</v>
      </c>
      <c r="S17" s="25">
        <f t="shared" si="2"/>
        <v>633801.62</v>
      </c>
      <c r="T17" s="25">
        <f t="shared" si="2"/>
        <v>222847.97000000003</v>
      </c>
      <c r="U17" s="25">
        <f t="shared" si="2"/>
        <v>195071.86000000002</v>
      </c>
      <c r="V17" s="25">
        <f t="shared" si="2"/>
        <v>2169.69</v>
      </c>
      <c r="W17" s="25">
        <f t="shared" si="2"/>
        <v>2072.87</v>
      </c>
      <c r="X17" s="25">
        <f t="shared" si="2"/>
        <v>0</v>
      </c>
      <c r="Y17" s="25">
        <f t="shared" si="2"/>
        <v>0</v>
      </c>
      <c r="Z17" s="25">
        <f t="shared" si="2"/>
        <v>2753535.9399999995</v>
      </c>
      <c r="AA17" s="25">
        <f t="shared" si="2"/>
        <v>2319394.96</v>
      </c>
    </row>
    <row r="18" spans="1:27">
      <c r="A18" s="26" t="s">
        <v>79</v>
      </c>
      <c r="B18" s="20">
        <v>0</v>
      </c>
      <c r="C18" s="27">
        <v>0</v>
      </c>
      <c r="D18" s="20">
        <v>0</v>
      </c>
      <c r="E18" s="27">
        <v>0</v>
      </c>
      <c r="F18" s="20">
        <v>0</v>
      </c>
      <c r="G18" s="27">
        <v>0</v>
      </c>
      <c r="H18" s="20">
        <v>95690</v>
      </c>
      <c r="I18" s="27">
        <v>0</v>
      </c>
      <c r="J18" s="20">
        <v>0</v>
      </c>
      <c r="K18" s="27">
        <v>0</v>
      </c>
      <c r="L18" s="20">
        <v>0</v>
      </c>
      <c r="M18" s="27">
        <v>0</v>
      </c>
      <c r="N18" s="20">
        <v>0</v>
      </c>
      <c r="O18" s="27">
        <v>0</v>
      </c>
      <c r="P18" s="20">
        <v>1310000</v>
      </c>
      <c r="Q18" s="27">
        <v>0</v>
      </c>
      <c r="R18" s="20">
        <v>71310.490000000005</v>
      </c>
      <c r="S18" s="27">
        <v>44039.6</v>
      </c>
      <c r="T18" s="20">
        <v>0</v>
      </c>
      <c r="U18" s="27">
        <v>0</v>
      </c>
      <c r="V18" s="20">
        <v>0</v>
      </c>
      <c r="W18" s="27">
        <v>0</v>
      </c>
      <c r="X18" s="20">
        <v>0</v>
      </c>
      <c r="Y18" s="27">
        <v>0</v>
      </c>
      <c r="Z18" s="20">
        <f t="shared" ref="Z18:Z27" si="3">SUM(B18+D18+F18+H18+J18+L18+N18+P18+R18+T18+V18+X18)</f>
        <v>1477000.49</v>
      </c>
      <c r="AA18" s="27">
        <f t="shared" ref="AA18:AA27" si="4">SUM(C18+E18+G18+I18+K18+M18+O18+Q18+S18+U18+W18+Y18)</f>
        <v>44039.6</v>
      </c>
    </row>
    <row r="19" spans="1:27">
      <c r="A19" s="22" t="s">
        <v>80</v>
      </c>
      <c r="B19" s="20">
        <v>0</v>
      </c>
      <c r="C19" s="23">
        <v>0</v>
      </c>
      <c r="D19" s="20">
        <v>0</v>
      </c>
      <c r="E19" s="23">
        <v>0</v>
      </c>
      <c r="F19" s="20">
        <v>0</v>
      </c>
      <c r="G19" s="23">
        <v>0</v>
      </c>
      <c r="H19" s="20">
        <v>0</v>
      </c>
      <c r="I19" s="23">
        <v>0</v>
      </c>
      <c r="J19" s="20">
        <v>0</v>
      </c>
      <c r="K19" s="23">
        <v>0</v>
      </c>
      <c r="L19" s="20">
        <v>0</v>
      </c>
      <c r="M19" s="23">
        <v>0</v>
      </c>
      <c r="N19" s="20">
        <v>0</v>
      </c>
      <c r="O19" s="23">
        <v>0</v>
      </c>
      <c r="P19" s="20">
        <v>0</v>
      </c>
      <c r="Q19" s="23">
        <v>0</v>
      </c>
      <c r="R19" s="20">
        <v>0</v>
      </c>
      <c r="S19" s="23">
        <v>0</v>
      </c>
      <c r="T19" s="20">
        <v>0</v>
      </c>
      <c r="U19" s="23">
        <v>0</v>
      </c>
      <c r="V19" s="20">
        <v>0</v>
      </c>
      <c r="W19" s="23">
        <v>0</v>
      </c>
      <c r="X19" s="20">
        <v>0</v>
      </c>
      <c r="Y19" s="23">
        <v>0</v>
      </c>
      <c r="Z19" s="20">
        <f t="shared" si="3"/>
        <v>0</v>
      </c>
      <c r="AA19" s="23">
        <f t="shared" si="4"/>
        <v>0</v>
      </c>
    </row>
    <row r="20" spans="1:27" ht="19.5">
      <c r="A20" s="22" t="s">
        <v>81</v>
      </c>
      <c r="B20" s="20">
        <v>0</v>
      </c>
      <c r="C20" s="23">
        <v>0</v>
      </c>
      <c r="D20" s="20">
        <v>0</v>
      </c>
      <c r="E20" s="23">
        <v>0</v>
      </c>
      <c r="F20" s="20">
        <v>0</v>
      </c>
      <c r="G20" s="23">
        <v>0</v>
      </c>
      <c r="H20" s="20">
        <v>0</v>
      </c>
      <c r="I20" s="23">
        <v>0</v>
      </c>
      <c r="J20" s="20">
        <v>0</v>
      </c>
      <c r="K20" s="23">
        <v>0</v>
      </c>
      <c r="L20" s="20">
        <v>0</v>
      </c>
      <c r="M20" s="23">
        <v>0</v>
      </c>
      <c r="N20" s="20">
        <v>0</v>
      </c>
      <c r="O20" s="23">
        <v>0</v>
      </c>
      <c r="P20" s="20">
        <v>0</v>
      </c>
      <c r="Q20" s="23">
        <v>0</v>
      </c>
      <c r="R20" s="20">
        <v>0</v>
      </c>
      <c r="S20" s="23">
        <v>0</v>
      </c>
      <c r="T20" s="20">
        <v>0</v>
      </c>
      <c r="U20" s="23">
        <v>0</v>
      </c>
      <c r="V20" s="20">
        <v>0</v>
      </c>
      <c r="W20" s="23">
        <v>0</v>
      </c>
      <c r="X20" s="20">
        <v>0</v>
      </c>
      <c r="Y20" s="23">
        <v>0</v>
      </c>
      <c r="Z20" s="20">
        <f t="shared" si="3"/>
        <v>0</v>
      </c>
      <c r="AA20" s="23">
        <f t="shared" si="4"/>
        <v>0</v>
      </c>
    </row>
    <row r="21" spans="1:27" ht="19.5">
      <c r="A21" s="22" t="s">
        <v>82</v>
      </c>
      <c r="B21" s="20">
        <v>0</v>
      </c>
      <c r="C21" s="23">
        <v>0</v>
      </c>
      <c r="D21" s="20">
        <v>0</v>
      </c>
      <c r="E21" s="23">
        <v>0</v>
      </c>
      <c r="F21" s="20">
        <v>0</v>
      </c>
      <c r="G21" s="23">
        <v>0</v>
      </c>
      <c r="H21" s="20">
        <v>0</v>
      </c>
      <c r="I21" s="23">
        <v>0</v>
      </c>
      <c r="J21" s="20">
        <v>0</v>
      </c>
      <c r="K21" s="23">
        <v>0</v>
      </c>
      <c r="L21" s="20">
        <v>0</v>
      </c>
      <c r="M21" s="23">
        <v>0</v>
      </c>
      <c r="N21" s="20">
        <v>0</v>
      </c>
      <c r="O21" s="23">
        <v>0</v>
      </c>
      <c r="P21" s="20">
        <v>0</v>
      </c>
      <c r="Q21" s="23">
        <v>0</v>
      </c>
      <c r="R21" s="20">
        <v>0</v>
      </c>
      <c r="S21" s="23">
        <v>0</v>
      </c>
      <c r="T21" s="20">
        <v>0</v>
      </c>
      <c r="U21" s="23">
        <v>0</v>
      </c>
      <c r="V21" s="20">
        <v>0</v>
      </c>
      <c r="W21" s="23">
        <v>0</v>
      </c>
      <c r="X21" s="20">
        <v>0</v>
      </c>
      <c r="Y21" s="23">
        <v>0</v>
      </c>
      <c r="Z21" s="20">
        <f t="shared" si="3"/>
        <v>0</v>
      </c>
      <c r="AA21" s="23">
        <f t="shared" si="4"/>
        <v>0</v>
      </c>
    </row>
    <row r="22" spans="1:27" ht="19.5">
      <c r="A22" s="22" t="s">
        <v>83</v>
      </c>
      <c r="B22" s="20">
        <v>14583.54</v>
      </c>
      <c r="C22" s="23">
        <v>14583.54</v>
      </c>
      <c r="D22" s="20">
        <v>0</v>
      </c>
      <c r="E22" s="23">
        <v>0</v>
      </c>
      <c r="F22" s="20">
        <v>0</v>
      </c>
      <c r="G22" s="23">
        <v>0</v>
      </c>
      <c r="H22" s="20">
        <v>0</v>
      </c>
      <c r="I22" s="23">
        <v>0</v>
      </c>
      <c r="J22" s="20">
        <v>0</v>
      </c>
      <c r="K22" s="23">
        <v>0</v>
      </c>
      <c r="L22" s="20">
        <v>0</v>
      </c>
      <c r="M22" s="23">
        <v>0</v>
      </c>
      <c r="N22" s="20">
        <v>0</v>
      </c>
      <c r="O22" s="23">
        <v>0</v>
      </c>
      <c r="P22" s="20">
        <v>0</v>
      </c>
      <c r="Q22" s="23">
        <v>0</v>
      </c>
      <c r="R22" s="20">
        <v>0</v>
      </c>
      <c r="S22" s="23">
        <v>0</v>
      </c>
      <c r="T22" s="20">
        <v>0</v>
      </c>
      <c r="U22" s="23">
        <v>0</v>
      </c>
      <c r="V22" s="20">
        <v>0</v>
      </c>
      <c r="W22" s="23">
        <v>0</v>
      </c>
      <c r="X22" s="20">
        <v>0</v>
      </c>
      <c r="Y22" s="23">
        <v>0</v>
      </c>
      <c r="Z22" s="20">
        <f t="shared" si="3"/>
        <v>14583.54</v>
      </c>
      <c r="AA22" s="23">
        <f t="shared" si="4"/>
        <v>14583.54</v>
      </c>
    </row>
    <row r="23" spans="1:27">
      <c r="A23" s="22" t="s">
        <v>84</v>
      </c>
      <c r="B23" s="20">
        <v>0</v>
      </c>
      <c r="C23" s="23">
        <v>0</v>
      </c>
      <c r="D23" s="20">
        <v>0</v>
      </c>
      <c r="E23" s="23">
        <v>0</v>
      </c>
      <c r="F23" s="20">
        <v>0</v>
      </c>
      <c r="G23" s="23">
        <v>0</v>
      </c>
      <c r="H23" s="20">
        <v>0</v>
      </c>
      <c r="I23" s="23">
        <v>0</v>
      </c>
      <c r="J23" s="20">
        <v>0</v>
      </c>
      <c r="K23" s="23">
        <v>0</v>
      </c>
      <c r="L23" s="20">
        <v>0</v>
      </c>
      <c r="M23" s="23">
        <v>0</v>
      </c>
      <c r="N23" s="20">
        <v>0</v>
      </c>
      <c r="O23" s="23">
        <v>0</v>
      </c>
      <c r="P23" s="20">
        <v>0</v>
      </c>
      <c r="Q23" s="23">
        <v>0</v>
      </c>
      <c r="R23" s="20">
        <v>0</v>
      </c>
      <c r="S23" s="23">
        <v>0</v>
      </c>
      <c r="T23" s="20">
        <v>0</v>
      </c>
      <c r="U23" s="23">
        <v>0</v>
      </c>
      <c r="V23" s="20">
        <v>0</v>
      </c>
      <c r="W23" s="23">
        <v>0</v>
      </c>
      <c r="X23" s="20">
        <v>0</v>
      </c>
      <c r="Y23" s="23">
        <v>0</v>
      </c>
      <c r="Z23" s="20">
        <f t="shared" si="3"/>
        <v>0</v>
      </c>
      <c r="AA23" s="23">
        <f t="shared" si="4"/>
        <v>0</v>
      </c>
    </row>
    <row r="24" spans="1:27">
      <c r="A24" s="22" t="s">
        <v>85</v>
      </c>
      <c r="B24" s="20">
        <v>0</v>
      </c>
      <c r="C24" s="23">
        <v>0</v>
      </c>
      <c r="D24" s="20">
        <v>0</v>
      </c>
      <c r="E24" s="23">
        <v>0</v>
      </c>
      <c r="F24" s="20">
        <v>0</v>
      </c>
      <c r="G24" s="23">
        <v>0</v>
      </c>
      <c r="H24" s="20">
        <v>0</v>
      </c>
      <c r="I24" s="23">
        <v>0</v>
      </c>
      <c r="J24" s="20">
        <v>0</v>
      </c>
      <c r="K24" s="23">
        <v>0</v>
      </c>
      <c r="L24" s="20">
        <v>0</v>
      </c>
      <c r="M24" s="23">
        <v>0</v>
      </c>
      <c r="N24" s="20">
        <v>0</v>
      </c>
      <c r="O24" s="23">
        <v>0</v>
      </c>
      <c r="P24" s="20">
        <v>0</v>
      </c>
      <c r="Q24" s="23">
        <v>0</v>
      </c>
      <c r="R24" s="20">
        <v>0</v>
      </c>
      <c r="S24" s="23">
        <v>0</v>
      </c>
      <c r="T24" s="20">
        <v>0</v>
      </c>
      <c r="U24" s="23">
        <v>0</v>
      </c>
      <c r="V24" s="20">
        <v>0</v>
      </c>
      <c r="W24" s="23">
        <v>0</v>
      </c>
      <c r="X24" s="20">
        <v>0</v>
      </c>
      <c r="Y24" s="23">
        <v>0</v>
      </c>
      <c r="Z24" s="20">
        <f t="shared" si="3"/>
        <v>0</v>
      </c>
      <c r="AA24" s="23">
        <f t="shared" si="4"/>
        <v>0</v>
      </c>
    </row>
    <row r="25" spans="1:27">
      <c r="A25" s="22" t="s">
        <v>86</v>
      </c>
      <c r="B25" s="20">
        <v>0</v>
      </c>
      <c r="C25" s="23">
        <v>0</v>
      </c>
      <c r="D25" s="20">
        <v>0</v>
      </c>
      <c r="E25" s="23">
        <v>0</v>
      </c>
      <c r="F25" s="20">
        <v>0</v>
      </c>
      <c r="G25" s="23">
        <v>0</v>
      </c>
      <c r="H25" s="20">
        <v>0</v>
      </c>
      <c r="I25" s="23">
        <v>0</v>
      </c>
      <c r="J25" s="20">
        <v>0</v>
      </c>
      <c r="K25" s="23">
        <v>0</v>
      </c>
      <c r="L25" s="20">
        <v>0</v>
      </c>
      <c r="M25" s="23">
        <v>0</v>
      </c>
      <c r="N25" s="20">
        <v>0</v>
      </c>
      <c r="O25" s="23">
        <v>0</v>
      </c>
      <c r="P25" s="20">
        <v>0</v>
      </c>
      <c r="Q25" s="23">
        <v>0</v>
      </c>
      <c r="R25" s="20">
        <v>0</v>
      </c>
      <c r="S25" s="23">
        <v>0</v>
      </c>
      <c r="T25" s="20">
        <v>0</v>
      </c>
      <c r="U25" s="23">
        <v>0</v>
      </c>
      <c r="V25" s="20">
        <v>0</v>
      </c>
      <c r="W25" s="23">
        <v>0</v>
      </c>
      <c r="X25" s="20">
        <v>0</v>
      </c>
      <c r="Y25" s="23">
        <v>0</v>
      </c>
      <c r="Z25" s="20">
        <f t="shared" si="3"/>
        <v>0</v>
      </c>
      <c r="AA25" s="23">
        <f t="shared" si="4"/>
        <v>0</v>
      </c>
    </row>
    <row r="26" spans="1:27">
      <c r="A26" s="22" t="s">
        <v>87</v>
      </c>
      <c r="B26" s="20">
        <v>0</v>
      </c>
      <c r="C26" s="23">
        <v>0</v>
      </c>
      <c r="D26" s="20">
        <v>0</v>
      </c>
      <c r="E26" s="23">
        <v>0</v>
      </c>
      <c r="F26" s="20">
        <v>0</v>
      </c>
      <c r="G26" s="23">
        <v>0</v>
      </c>
      <c r="H26" s="20">
        <v>0</v>
      </c>
      <c r="I26" s="23">
        <v>0</v>
      </c>
      <c r="J26" s="20">
        <v>0</v>
      </c>
      <c r="K26" s="23">
        <v>0</v>
      </c>
      <c r="L26" s="20">
        <v>0</v>
      </c>
      <c r="M26" s="23">
        <v>0</v>
      </c>
      <c r="N26" s="20">
        <v>0</v>
      </c>
      <c r="O26" s="23">
        <v>0</v>
      </c>
      <c r="P26" s="20">
        <v>0</v>
      </c>
      <c r="Q26" s="23">
        <v>0</v>
      </c>
      <c r="R26" s="20">
        <v>0</v>
      </c>
      <c r="S26" s="23">
        <v>0</v>
      </c>
      <c r="T26" s="20">
        <v>0</v>
      </c>
      <c r="U26" s="23">
        <v>0</v>
      </c>
      <c r="V26" s="20">
        <v>0</v>
      </c>
      <c r="W26" s="23">
        <v>0</v>
      </c>
      <c r="X26" s="20">
        <v>0</v>
      </c>
      <c r="Y26" s="23">
        <v>0</v>
      </c>
      <c r="Z26" s="20">
        <f t="shared" si="3"/>
        <v>0</v>
      </c>
      <c r="AA26" s="23">
        <f t="shared" si="4"/>
        <v>0</v>
      </c>
    </row>
    <row r="27" spans="1:27">
      <c r="A27" s="22" t="s">
        <v>88</v>
      </c>
      <c r="B27" s="20">
        <v>0</v>
      </c>
      <c r="C27" s="23">
        <v>0</v>
      </c>
      <c r="D27" s="20">
        <v>0</v>
      </c>
      <c r="E27" s="23">
        <v>0</v>
      </c>
      <c r="F27" s="20">
        <v>0</v>
      </c>
      <c r="G27" s="23">
        <v>0</v>
      </c>
      <c r="H27" s="20">
        <v>0</v>
      </c>
      <c r="I27" s="23">
        <v>0</v>
      </c>
      <c r="J27" s="20">
        <v>0</v>
      </c>
      <c r="K27" s="23">
        <v>0</v>
      </c>
      <c r="L27" s="20">
        <v>0</v>
      </c>
      <c r="M27" s="23">
        <v>0</v>
      </c>
      <c r="N27" s="20">
        <v>0</v>
      </c>
      <c r="O27" s="23">
        <v>0</v>
      </c>
      <c r="P27" s="20">
        <v>0</v>
      </c>
      <c r="Q27" s="23">
        <v>0</v>
      </c>
      <c r="R27" s="20">
        <v>0</v>
      </c>
      <c r="S27" s="23">
        <v>0</v>
      </c>
      <c r="T27" s="20">
        <v>0</v>
      </c>
      <c r="U27" s="23">
        <v>0</v>
      </c>
      <c r="V27" s="20">
        <v>0</v>
      </c>
      <c r="W27" s="23">
        <v>0</v>
      </c>
      <c r="X27" s="20">
        <v>0</v>
      </c>
      <c r="Y27" s="23">
        <v>0</v>
      </c>
      <c r="Z27" s="20">
        <f t="shared" si="3"/>
        <v>0</v>
      </c>
      <c r="AA27" s="23">
        <f t="shared" si="4"/>
        <v>0</v>
      </c>
    </row>
    <row r="28" spans="1:27" ht="27.75" customHeight="1">
      <c r="A28" s="24" t="s">
        <v>89</v>
      </c>
      <c r="B28" s="25">
        <f t="shared" ref="B28:AA28" si="5">SUM(B18:B27)</f>
        <v>14583.54</v>
      </c>
      <c r="C28" s="25">
        <f t="shared" si="5"/>
        <v>14583.54</v>
      </c>
      <c r="D28" s="25">
        <f t="shared" si="5"/>
        <v>0</v>
      </c>
      <c r="E28" s="25">
        <f t="shared" si="5"/>
        <v>0</v>
      </c>
      <c r="F28" s="25">
        <f t="shared" si="5"/>
        <v>0</v>
      </c>
      <c r="G28" s="25">
        <f t="shared" si="5"/>
        <v>0</v>
      </c>
      <c r="H28" s="25">
        <f t="shared" si="5"/>
        <v>95690</v>
      </c>
      <c r="I28" s="25">
        <f t="shared" si="5"/>
        <v>0</v>
      </c>
      <c r="J28" s="25">
        <f t="shared" si="5"/>
        <v>0</v>
      </c>
      <c r="K28" s="25">
        <f t="shared" si="5"/>
        <v>0</v>
      </c>
      <c r="L28" s="25">
        <f t="shared" si="5"/>
        <v>0</v>
      </c>
      <c r="M28" s="25">
        <f t="shared" si="5"/>
        <v>0</v>
      </c>
      <c r="N28" s="25">
        <f t="shared" si="5"/>
        <v>0</v>
      </c>
      <c r="O28" s="25">
        <f t="shared" si="5"/>
        <v>0</v>
      </c>
      <c r="P28" s="25">
        <f t="shared" si="5"/>
        <v>1310000</v>
      </c>
      <c r="Q28" s="25">
        <f t="shared" si="5"/>
        <v>0</v>
      </c>
      <c r="R28" s="25">
        <f t="shared" si="5"/>
        <v>71310.490000000005</v>
      </c>
      <c r="S28" s="25">
        <f t="shared" si="5"/>
        <v>44039.6</v>
      </c>
      <c r="T28" s="25">
        <f t="shared" si="5"/>
        <v>0</v>
      </c>
      <c r="U28" s="25">
        <f t="shared" si="5"/>
        <v>0</v>
      </c>
      <c r="V28" s="25">
        <f t="shared" si="5"/>
        <v>0</v>
      </c>
      <c r="W28" s="25">
        <f t="shared" si="5"/>
        <v>0</v>
      </c>
      <c r="X28" s="25">
        <f t="shared" si="5"/>
        <v>0</v>
      </c>
      <c r="Y28" s="25">
        <f t="shared" si="5"/>
        <v>0</v>
      </c>
      <c r="Z28" s="25">
        <f t="shared" si="5"/>
        <v>1491584.03</v>
      </c>
      <c r="AA28" s="25">
        <f t="shared" si="5"/>
        <v>58623.14</v>
      </c>
    </row>
    <row r="29" spans="1:27">
      <c r="A29" s="26" t="s">
        <v>90</v>
      </c>
      <c r="B29" s="20">
        <v>0</v>
      </c>
      <c r="C29" s="27">
        <v>0</v>
      </c>
      <c r="D29" s="20">
        <v>0</v>
      </c>
      <c r="E29" s="27">
        <v>0</v>
      </c>
      <c r="F29" s="20">
        <v>0</v>
      </c>
      <c r="G29" s="27">
        <v>0</v>
      </c>
      <c r="H29" s="20">
        <v>0</v>
      </c>
      <c r="I29" s="27">
        <v>0</v>
      </c>
      <c r="J29" s="20">
        <v>0</v>
      </c>
      <c r="K29" s="27">
        <v>0</v>
      </c>
      <c r="L29" s="20">
        <v>0</v>
      </c>
      <c r="M29" s="27">
        <v>0</v>
      </c>
      <c r="N29" s="20">
        <v>0</v>
      </c>
      <c r="O29" s="27">
        <v>0</v>
      </c>
      <c r="P29" s="20">
        <v>0</v>
      </c>
      <c r="Q29" s="27">
        <v>0</v>
      </c>
      <c r="R29" s="20">
        <v>0</v>
      </c>
      <c r="S29" s="27">
        <v>0</v>
      </c>
      <c r="T29" s="20">
        <v>0</v>
      </c>
      <c r="U29" s="27">
        <v>0</v>
      </c>
      <c r="V29" s="20">
        <v>0</v>
      </c>
      <c r="W29" s="27">
        <v>0</v>
      </c>
      <c r="X29" s="20">
        <v>0</v>
      </c>
      <c r="Y29" s="27">
        <v>0</v>
      </c>
      <c r="Z29" s="20">
        <f t="shared" ref="Z29:AA33" si="6">SUM(B29+D29+F29+H29+J29+L29+N29+P29+R29+T29+V29+X29)</f>
        <v>0</v>
      </c>
      <c r="AA29" s="27">
        <f t="shared" si="6"/>
        <v>0</v>
      </c>
    </row>
    <row r="30" spans="1:27">
      <c r="A30" s="22" t="s">
        <v>91</v>
      </c>
      <c r="B30" s="20">
        <v>0</v>
      </c>
      <c r="C30" s="23">
        <v>0</v>
      </c>
      <c r="D30" s="20">
        <v>0</v>
      </c>
      <c r="E30" s="23">
        <v>0</v>
      </c>
      <c r="F30" s="20">
        <v>0</v>
      </c>
      <c r="G30" s="23">
        <v>0</v>
      </c>
      <c r="H30" s="20">
        <v>0</v>
      </c>
      <c r="I30" s="23">
        <v>0</v>
      </c>
      <c r="J30" s="20">
        <v>0</v>
      </c>
      <c r="K30" s="23">
        <v>0</v>
      </c>
      <c r="L30" s="20">
        <v>0</v>
      </c>
      <c r="M30" s="23">
        <v>0</v>
      </c>
      <c r="N30" s="20">
        <v>0</v>
      </c>
      <c r="O30" s="23">
        <v>0</v>
      </c>
      <c r="P30" s="20">
        <v>0</v>
      </c>
      <c r="Q30" s="23">
        <v>0</v>
      </c>
      <c r="R30" s="20">
        <v>0</v>
      </c>
      <c r="S30" s="23">
        <v>0</v>
      </c>
      <c r="T30" s="20">
        <v>0</v>
      </c>
      <c r="U30" s="23">
        <v>0</v>
      </c>
      <c r="V30" s="20">
        <v>0</v>
      </c>
      <c r="W30" s="23">
        <v>0</v>
      </c>
      <c r="X30" s="20">
        <v>0</v>
      </c>
      <c r="Y30" s="23">
        <v>0</v>
      </c>
      <c r="Z30" s="20">
        <f t="shared" si="6"/>
        <v>0</v>
      </c>
      <c r="AA30" s="23">
        <f t="shared" si="6"/>
        <v>0</v>
      </c>
    </row>
    <row r="31" spans="1:27">
      <c r="A31" s="22" t="s">
        <v>92</v>
      </c>
      <c r="B31" s="20">
        <v>45712.13</v>
      </c>
      <c r="C31" s="23">
        <v>45712.13</v>
      </c>
      <c r="D31" s="20">
        <v>0</v>
      </c>
      <c r="E31" s="23">
        <v>0</v>
      </c>
      <c r="F31" s="20">
        <v>0</v>
      </c>
      <c r="G31" s="23">
        <v>0</v>
      </c>
      <c r="H31" s="20">
        <v>0</v>
      </c>
      <c r="I31" s="23">
        <v>0</v>
      </c>
      <c r="J31" s="20">
        <v>0</v>
      </c>
      <c r="K31" s="23">
        <v>0</v>
      </c>
      <c r="L31" s="20">
        <v>0</v>
      </c>
      <c r="M31" s="23">
        <v>0</v>
      </c>
      <c r="N31" s="20">
        <v>0</v>
      </c>
      <c r="O31" s="23">
        <v>0</v>
      </c>
      <c r="P31" s="20">
        <v>0</v>
      </c>
      <c r="Q31" s="23">
        <v>0</v>
      </c>
      <c r="R31" s="20">
        <v>0</v>
      </c>
      <c r="S31" s="23">
        <v>0</v>
      </c>
      <c r="T31" s="20">
        <v>0</v>
      </c>
      <c r="U31" s="23">
        <v>0</v>
      </c>
      <c r="V31" s="20">
        <v>0</v>
      </c>
      <c r="W31" s="23">
        <v>0</v>
      </c>
      <c r="X31" s="20">
        <v>0</v>
      </c>
      <c r="Y31" s="23">
        <v>0</v>
      </c>
      <c r="Z31" s="20">
        <f t="shared" si="6"/>
        <v>45712.13</v>
      </c>
      <c r="AA31" s="23">
        <f t="shared" si="6"/>
        <v>45712.13</v>
      </c>
    </row>
    <row r="32" spans="1:27">
      <c r="A32" s="22" t="s">
        <v>93</v>
      </c>
      <c r="B32" s="20">
        <v>0</v>
      </c>
      <c r="C32" s="23">
        <v>0</v>
      </c>
      <c r="D32" s="20">
        <v>0</v>
      </c>
      <c r="E32" s="23">
        <v>0</v>
      </c>
      <c r="F32" s="20">
        <v>0</v>
      </c>
      <c r="G32" s="23">
        <v>0</v>
      </c>
      <c r="H32" s="20">
        <v>0</v>
      </c>
      <c r="I32" s="23">
        <v>0</v>
      </c>
      <c r="J32" s="20">
        <v>0</v>
      </c>
      <c r="K32" s="23">
        <v>0</v>
      </c>
      <c r="L32" s="20">
        <v>0</v>
      </c>
      <c r="M32" s="23">
        <v>0</v>
      </c>
      <c r="N32" s="20">
        <v>0</v>
      </c>
      <c r="O32" s="23">
        <v>0</v>
      </c>
      <c r="P32" s="20">
        <v>0</v>
      </c>
      <c r="Q32" s="23">
        <v>0</v>
      </c>
      <c r="R32" s="20">
        <v>0</v>
      </c>
      <c r="S32" s="23">
        <v>0</v>
      </c>
      <c r="T32" s="20">
        <v>0</v>
      </c>
      <c r="U32" s="23">
        <v>0</v>
      </c>
      <c r="V32" s="20">
        <v>0</v>
      </c>
      <c r="W32" s="23">
        <v>0</v>
      </c>
      <c r="X32" s="20">
        <v>0</v>
      </c>
      <c r="Y32" s="23">
        <v>0</v>
      </c>
      <c r="Z32" s="20">
        <f t="shared" si="6"/>
        <v>0</v>
      </c>
      <c r="AA32" s="23">
        <f t="shared" si="6"/>
        <v>0</v>
      </c>
    </row>
    <row r="33" spans="1:27">
      <c r="A33" s="22" t="s">
        <v>94</v>
      </c>
      <c r="B33" s="20">
        <v>0</v>
      </c>
      <c r="C33" s="23">
        <v>0</v>
      </c>
      <c r="D33" s="20">
        <v>0</v>
      </c>
      <c r="E33" s="23">
        <v>0</v>
      </c>
      <c r="F33" s="20">
        <v>0</v>
      </c>
      <c r="G33" s="23">
        <v>0</v>
      </c>
      <c r="H33" s="20">
        <v>0</v>
      </c>
      <c r="I33" s="23">
        <v>0</v>
      </c>
      <c r="J33" s="20">
        <v>0</v>
      </c>
      <c r="K33" s="23">
        <v>0</v>
      </c>
      <c r="L33" s="20">
        <v>0</v>
      </c>
      <c r="M33" s="23">
        <v>0</v>
      </c>
      <c r="N33" s="20">
        <v>0</v>
      </c>
      <c r="O33" s="23">
        <v>0</v>
      </c>
      <c r="P33" s="20">
        <v>0</v>
      </c>
      <c r="Q33" s="23">
        <v>0</v>
      </c>
      <c r="R33" s="20">
        <v>0</v>
      </c>
      <c r="S33" s="23">
        <v>0</v>
      </c>
      <c r="T33" s="20">
        <v>0</v>
      </c>
      <c r="U33" s="23">
        <v>0</v>
      </c>
      <c r="V33" s="20">
        <v>0</v>
      </c>
      <c r="W33" s="23">
        <v>0</v>
      </c>
      <c r="X33" s="20">
        <v>0</v>
      </c>
      <c r="Y33" s="23">
        <v>0</v>
      </c>
      <c r="Z33" s="20">
        <f t="shared" si="6"/>
        <v>0</v>
      </c>
      <c r="AA33" s="23">
        <f t="shared" si="6"/>
        <v>0</v>
      </c>
    </row>
    <row r="34" spans="1:27">
      <c r="A34" s="24" t="s">
        <v>95</v>
      </c>
      <c r="B34" s="25">
        <f t="shared" ref="B34:AA34" si="7">SUM(B29:B33)</f>
        <v>45712.13</v>
      </c>
      <c r="C34" s="25">
        <f t="shared" si="7"/>
        <v>45712.13</v>
      </c>
      <c r="D34" s="25">
        <f t="shared" si="7"/>
        <v>0</v>
      </c>
      <c r="E34" s="25">
        <f t="shared" si="7"/>
        <v>0</v>
      </c>
      <c r="F34" s="25">
        <f t="shared" si="7"/>
        <v>0</v>
      </c>
      <c r="G34" s="25">
        <f t="shared" si="7"/>
        <v>0</v>
      </c>
      <c r="H34" s="25">
        <f t="shared" si="7"/>
        <v>0</v>
      </c>
      <c r="I34" s="25">
        <f t="shared" si="7"/>
        <v>0</v>
      </c>
      <c r="J34" s="25">
        <f t="shared" si="7"/>
        <v>0</v>
      </c>
      <c r="K34" s="25">
        <f t="shared" si="7"/>
        <v>0</v>
      </c>
      <c r="L34" s="25">
        <f t="shared" si="7"/>
        <v>0</v>
      </c>
      <c r="M34" s="25">
        <f t="shared" si="7"/>
        <v>0</v>
      </c>
      <c r="N34" s="25">
        <f t="shared" si="7"/>
        <v>0</v>
      </c>
      <c r="O34" s="25">
        <f t="shared" si="7"/>
        <v>0</v>
      </c>
      <c r="P34" s="25">
        <f t="shared" si="7"/>
        <v>0</v>
      </c>
      <c r="Q34" s="25">
        <f t="shared" si="7"/>
        <v>0</v>
      </c>
      <c r="R34" s="25">
        <f t="shared" si="7"/>
        <v>0</v>
      </c>
      <c r="S34" s="25">
        <f t="shared" si="7"/>
        <v>0</v>
      </c>
      <c r="T34" s="25">
        <f t="shared" si="7"/>
        <v>0</v>
      </c>
      <c r="U34" s="25">
        <f t="shared" si="7"/>
        <v>0</v>
      </c>
      <c r="V34" s="25">
        <f t="shared" si="7"/>
        <v>0</v>
      </c>
      <c r="W34" s="25">
        <f t="shared" si="7"/>
        <v>0</v>
      </c>
      <c r="X34" s="25">
        <f t="shared" si="7"/>
        <v>0</v>
      </c>
      <c r="Y34" s="25">
        <f t="shared" si="7"/>
        <v>0</v>
      </c>
      <c r="Z34" s="25">
        <f t="shared" si="7"/>
        <v>45712.13</v>
      </c>
      <c r="AA34" s="25">
        <f t="shared" si="7"/>
        <v>45712.13</v>
      </c>
    </row>
    <row r="35" spans="1:27" ht="19.5">
      <c r="A35" s="26" t="s">
        <v>96</v>
      </c>
      <c r="B35" s="20">
        <v>0</v>
      </c>
      <c r="C35" s="27">
        <v>0</v>
      </c>
      <c r="D35" s="20">
        <v>0</v>
      </c>
      <c r="E35" s="27">
        <v>0</v>
      </c>
      <c r="F35" s="20">
        <v>0</v>
      </c>
      <c r="G35" s="27">
        <v>0</v>
      </c>
      <c r="H35" s="20">
        <v>0</v>
      </c>
      <c r="I35" s="27">
        <v>0</v>
      </c>
      <c r="J35" s="20">
        <v>0</v>
      </c>
      <c r="K35" s="27">
        <v>0</v>
      </c>
      <c r="L35" s="20">
        <v>0</v>
      </c>
      <c r="M35" s="27">
        <v>0</v>
      </c>
      <c r="N35" s="20">
        <v>0</v>
      </c>
      <c r="O35" s="27">
        <v>0</v>
      </c>
      <c r="P35" s="20">
        <v>0</v>
      </c>
      <c r="Q35" s="27">
        <v>0</v>
      </c>
      <c r="R35" s="20">
        <v>0</v>
      </c>
      <c r="S35" s="27">
        <v>0</v>
      </c>
      <c r="T35" s="20">
        <v>0</v>
      </c>
      <c r="U35" s="27">
        <v>0</v>
      </c>
      <c r="V35" s="20">
        <v>0</v>
      </c>
      <c r="W35" s="27">
        <v>0</v>
      </c>
      <c r="X35" s="20">
        <v>0</v>
      </c>
      <c r="Y35" s="27">
        <v>0</v>
      </c>
      <c r="Z35" s="20">
        <f>SUM(B35+D35+F35+H35+J35+L35+N35+P35+R35+T35+V35+X35+82024.37)</f>
        <v>82024.37</v>
      </c>
      <c r="AA35" s="27">
        <f>SUM(C35+E35+G35+I35+K35+M35+O35+Q35+S35+U35+W35+Y35+82024.37)</f>
        <v>82024.37</v>
      </c>
    </row>
    <row r="36" spans="1:27">
      <c r="A36" s="22" t="s">
        <v>97</v>
      </c>
      <c r="B36" s="20">
        <v>0</v>
      </c>
      <c r="C36" s="23">
        <v>0</v>
      </c>
      <c r="D36" s="20">
        <v>0</v>
      </c>
      <c r="E36" s="23">
        <v>0</v>
      </c>
      <c r="F36" s="20">
        <v>0</v>
      </c>
      <c r="G36" s="23">
        <v>0</v>
      </c>
      <c r="H36" s="20">
        <v>0</v>
      </c>
      <c r="I36" s="23">
        <v>0</v>
      </c>
      <c r="J36" s="20">
        <v>0</v>
      </c>
      <c r="K36" s="23">
        <v>0</v>
      </c>
      <c r="L36" s="20">
        <v>0</v>
      </c>
      <c r="M36" s="23">
        <v>0</v>
      </c>
      <c r="N36" s="20">
        <v>0</v>
      </c>
      <c r="O36" s="23">
        <v>0</v>
      </c>
      <c r="P36" s="20">
        <v>0</v>
      </c>
      <c r="Q36" s="23">
        <v>0</v>
      </c>
      <c r="R36" s="20">
        <v>0</v>
      </c>
      <c r="S36" s="23">
        <v>0</v>
      </c>
      <c r="T36" s="20">
        <v>0</v>
      </c>
      <c r="U36" s="23">
        <v>0</v>
      </c>
      <c r="V36" s="20">
        <v>0</v>
      </c>
      <c r="W36" s="23">
        <v>0</v>
      </c>
      <c r="X36" s="20">
        <v>0</v>
      </c>
      <c r="Y36" s="23">
        <v>0</v>
      </c>
      <c r="Z36" s="20">
        <f>SUM(B36+D36+F36+H36+J36+L36+N36+P36+R36+T36+V36+X36+193961.37)</f>
        <v>193961.37</v>
      </c>
      <c r="AA36" s="23">
        <f>SUM(C36+E36+G36+I36+K36+M36+O36+Q36+S36+U36+W36+Y36+193961.37)</f>
        <v>193961.37</v>
      </c>
    </row>
    <row r="37" spans="1:27">
      <c r="A37" s="22" t="s">
        <v>98</v>
      </c>
      <c r="B37" s="20">
        <v>0</v>
      </c>
      <c r="C37" s="23">
        <v>0</v>
      </c>
      <c r="D37" s="20">
        <v>0</v>
      </c>
      <c r="E37" s="23">
        <v>0</v>
      </c>
      <c r="F37" s="20">
        <v>0</v>
      </c>
      <c r="G37" s="23">
        <v>0</v>
      </c>
      <c r="H37" s="20">
        <v>0</v>
      </c>
      <c r="I37" s="23">
        <v>0</v>
      </c>
      <c r="J37" s="20">
        <v>0</v>
      </c>
      <c r="K37" s="23">
        <v>0</v>
      </c>
      <c r="L37" s="20">
        <v>0</v>
      </c>
      <c r="M37" s="23">
        <v>0</v>
      </c>
      <c r="N37" s="20">
        <v>0</v>
      </c>
      <c r="O37" s="23">
        <v>0</v>
      </c>
      <c r="P37" s="20">
        <v>0</v>
      </c>
      <c r="Q37" s="23">
        <v>0</v>
      </c>
      <c r="R37" s="20">
        <v>0</v>
      </c>
      <c r="S37" s="23">
        <v>0</v>
      </c>
      <c r="T37" s="20">
        <v>0</v>
      </c>
      <c r="U37" s="23">
        <v>0</v>
      </c>
      <c r="V37" s="20">
        <v>0</v>
      </c>
      <c r="W37" s="23">
        <v>0</v>
      </c>
      <c r="X37" s="20">
        <v>0</v>
      </c>
      <c r="Y37" s="23">
        <v>0</v>
      </c>
      <c r="Z37" s="20">
        <f>SUM(B37+D37+F37+H37+J37+L37+N37+P37+R37+T37+V37+X37+43335.94)</f>
        <v>43335.94</v>
      </c>
      <c r="AA37" s="23">
        <f>SUM(C37+E37+G37+I37+K37+M37+O37+Q37+S37+U37+W37+Y37+43335.94)</f>
        <v>43335.94</v>
      </c>
    </row>
    <row r="38" spans="1:27">
      <c r="A38" s="22" t="s">
        <v>99</v>
      </c>
      <c r="B38" s="20">
        <v>0</v>
      </c>
      <c r="C38" s="23">
        <v>0</v>
      </c>
      <c r="D38" s="20">
        <v>0</v>
      </c>
      <c r="E38" s="23">
        <v>0</v>
      </c>
      <c r="F38" s="20">
        <v>0</v>
      </c>
      <c r="G38" s="23">
        <v>0</v>
      </c>
      <c r="H38" s="20">
        <v>0</v>
      </c>
      <c r="I38" s="23">
        <v>0</v>
      </c>
      <c r="J38" s="20">
        <v>0</v>
      </c>
      <c r="K38" s="23">
        <v>0</v>
      </c>
      <c r="L38" s="20">
        <v>0</v>
      </c>
      <c r="M38" s="23">
        <v>0</v>
      </c>
      <c r="N38" s="20">
        <v>0</v>
      </c>
      <c r="O38" s="23">
        <v>0</v>
      </c>
      <c r="P38" s="20">
        <v>0</v>
      </c>
      <c r="Q38" s="23">
        <v>0</v>
      </c>
      <c r="R38" s="20">
        <v>0</v>
      </c>
      <c r="S38" s="23">
        <v>0</v>
      </c>
      <c r="T38" s="20">
        <v>0</v>
      </c>
      <c r="U38" s="23">
        <v>0</v>
      </c>
      <c r="V38" s="20">
        <v>0</v>
      </c>
      <c r="W38" s="23">
        <v>0</v>
      </c>
      <c r="X38" s="20">
        <v>0</v>
      </c>
      <c r="Y38" s="23">
        <v>0</v>
      </c>
      <c r="Z38" s="20">
        <f>SUM(B38+D38+F38+H38+J38+L38+N38+P38+R38+T38+V38+X38+0)</f>
        <v>0</v>
      </c>
      <c r="AA38" s="23">
        <f>SUM(C38+E38+G38+I38+K38+M38+O38+Q38+S38+U38+W38+Y38+0)</f>
        <v>0</v>
      </c>
    </row>
    <row r="39" spans="1:27">
      <c r="A39" s="22" t="s">
        <v>100</v>
      </c>
      <c r="B39" s="20">
        <v>0</v>
      </c>
      <c r="C39" s="23">
        <v>0</v>
      </c>
      <c r="D39" s="20">
        <v>0</v>
      </c>
      <c r="E39" s="23">
        <v>0</v>
      </c>
      <c r="F39" s="20">
        <v>0</v>
      </c>
      <c r="G39" s="23">
        <v>0</v>
      </c>
      <c r="H39" s="20">
        <v>0</v>
      </c>
      <c r="I39" s="23">
        <v>0</v>
      </c>
      <c r="J39" s="20">
        <v>0</v>
      </c>
      <c r="K39" s="23">
        <v>0</v>
      </c>
      <c r="L39" s="20">
        <v>0</v>
      </c>
      <c r="M39" s="23">
        <v>0</v>
      </c>
      <c r="N39" s="20">
        <v>0</v>
      </c>
      <c r="O39" s="23">
        <v>0</v>
      </c>
      <c r="P39" s="20">
        <v>0</v>
      </c>
      <c r="Q39" s="23">
        <v>0</v>
      </c>
      <c r="R39" s="20">
        <v>0</v>
      </c>
      <c r="S39" s="23">
        <v>0</v>
      </c>
      <c r="T39" s="20">
        <v>0</v>
      </c>
      <c r="U39" s="23">
        <v>0</v>
      </c>
      <c r="V39" s="20">
        <v>0</v>
      </c>
      <c r="W39" s="23">
        <v>0</v>
      </c>
      <c r="X39" s="20">
        <v>0</v>
      </c>
      <c r="Y39" s="23">
        <v>0</v>
      </c>
      <c r="Z39" s="20">
        <f>SUM(B39+D39+F39+H39+J39+L39+N39+P39+R39+T39+V39+X39+2798.5)</f>
        <v>2798.5</v>
      </c>
      <c r="AA39" s="23">
        <f>SUM(C39+E39+G39+I39+K39+M39+O39+Q39+S39+U39+W39+Y39+1260.29)</f>
        <v>1260.29</v>
      </c>
    </row>
    <row r="40" spans="1:27">
      <c r="A40" s="22" t="s">
        <v>101</v>
      </c>
      <c r="B40" s="20">
        <v>0</v>
      </c>
      <c r="C40" s="23">
        <v>0</v>
      </c>
      <c r="D40" s="20">
        <v>0</v>
      </c>
      <c r="E40" s="23">
        <v>0</v>
      </c>
      <c r="F40" s="20">
        <v>0</v>
      </c>
      <c r="G40" s="23">
        <v>0</v>
      </c>
      <c r="H40" s="20">
        <v>0</v>
      </c>
      <c r="I40" s="23">
        <v>0</v>
      </c>
      <c r="J40" s="20">
        <v>0</v>
      </c>
      <c r="K40" s="23">
        <v>0</v>
      </c>
      <c r="L40" s="20">
        <v>0</v>
      </c>
      <c r="M40" s="23">
        <v>0</v>
      </c>
      <c r="N40" s="20">
        <v>0</v>
      </c>
      <c r="O40" s="23">
        <v>0</v>
      </c>
      <c r="P40" s="20">
        <v>0</v>
      </c>
      <c r="Q40" s="23">
        <v>0</v>
      </c>
      <c r="R40" s="20">
        <v>0</v>
      </c>
      <c r="S40" s="23">
        <v>0</v>
      </c>
      <c r="T40" s="20">
        <v>0</v>
      </c>
      <c r="U40" s="23">
        <v>0</v>
      </c>
      <c r="V40" s="20">
        <v>0</v>
      </c>
      <c r="W40" s="23">
        <v>0</v>
      </c>
      <c r="X40" s="20">
        <v>0</v>
      </c>
      <c r="Y40" s="23">
        <v>0</v>
      </c>
      <c r="Z40" s="20">
        <f>SUM(B40+D40+F40+H40+J40+L40+N40+P40+R40+T40+V40+X40+2580)</f>
        <v>2580</v>
      </c>
      <c r="AA40" s="23">
        <f>SUM(C40+E40+G40+I40+K40+M40+O40+Q40+S40+U40+W40+Y40+2580)</f>
        <v>2580</v>
      </c>
    </row>
    <row r="41" spans="1:27">
      <c r="A41" s="22" t="s">
        <v>102</v>
      </c>
      <c r="B41" s="20">
        <v>0</v>
      </c>
      <c r="C41" s="23">
        <v>0</v>
      </c>
      <c r="D41" s="20">
        <v>0</v>
      </c>
      <c r="E41" s="23">
        <v>0</v>
      </c>
      <c r="F41" s="20">
        <v>0</v>
      </c>
      <c r="G41" s="23">
        <v>0</v>
      </c>
      <c r="H41" s="20">
        <v>0</v>
      </c>
      <c r="I41" s="23">
        <v>0</v>
      </c>
      <c r="J41" s="20">
        <v>0</v>
      </c>
      <c r="K41" s="23">
        <v>0</v>
      </c>
      <c r="L41" s="20">
        <v>0</v>
      </c>
      <c r="M41" s="23">
        <v>0</v>
      </c>
      <c r="N41" s="20">
        <v>0</v>
      </c>
      <c r="O41" s="23">
        <v>0</v>
      </c>
      <c r="P41" s="20">
        <v>0</v>
      </c>
      <c r="Q41" s="23">
        <v>0</v>
      </c>
      <c r="R41" s="20">
        <v>0</v>
      </c>
      <c r="S41" s="23">
        <v>0</v>
      </c>
      <c r="T41" s="20">
        <v>0</v>
      </c>
      <c r="U41" s="23">
        <v>0</v>
      </c>
      <c r="V41" s="20">
        <v>0</v>
      </c>
      <c r="W41" s="23">
        <v>0</v>
      </c>
      <c r="X41" s="20">
        <v>0</v>
      </c>
      <c r="Y41" s="23">
        <v>0</v>
      </c>
      <c r="Z41" s="20">
        <f>SUM(B41+D41+F41+H41+J41+L41+N41+P41+R41+T41+V41+X41+2614)</f>
        <v>2614</v>
      </c>
      <c r="AA41" s="23">
        <f>SUM(C41+E41+G41+I41+K41+M41+O41+Q41+S41+U41+W41+Y41+2614)</f>
        <v>2614</v>
      </c>
    </row>
    <row r="42" spans="1:27" ht="15.75" thickBot="1">
      <c r="A42" s="26" t="s">
        <v>103</v>
      </c>
      <c r="B42" s="27">
        <f t="shared" ref="B42:AA42" si="8">SUM(B35:B41)</f>
        <v>0</v>
      </c>
      <c r="C42" s="27">
        <f t="shared" si="8"/>
        <v>0</v>
      </c>
      <c r="D42" s="27">
        <f t="shared" si="8"/>
        <v>0</v>
      </c>
      <c r="E42" s="27">
        <f t="shared" si="8"/>
        <v>0</v>
      </c>
      <c r="F42" s="27">
        <f t="shared" si="8"/>
        <v>0</v>
      </c>
      <c r="G42" s="27">
        <f t="shared" si="8"/>
        <v>0</v>
      </c>
      <c r="H42" s="27">
        <f t="shared" si="8"/>
        <v>0</v>
      </c>
      <c r="I42" s="27">
        <f t="shared" si="8"/>
        <v>0</v>
      </c>
      <c r="J42" s="27">
        <f t="shared" si="8"/>
        <v>0</v>
      </c>
      <c r="K42" s="27">
        <f t="shared" si="8"/>
        <v>0</v>
      </c>
      <c r="L42" s="27">
        <f t="shared" si="8"/>
        <v>0</v>
      </c>
      <c r="M42" s="27">
        <f t="shared" si="8"/>
        <v>0</v>
      </c>
      <c r="N42" s="27">
        <f t="shared" si="8"/>
        <v>0</v>
      </c>
      <c r="O42" s="27">
        <f t="shared" si="8"/>
        <v>0</v>
      </c>
      <c r="P42" s="27">
        <f t="shared" si="8"/>
        <v>0</v>
      </c>
      <c r="Q42" s="27">
        <f t="shared" si="8"/>
        <v>0</v>
      </c>
      <c r="R42" s="27">
        <f t="shared" si="8"/>
        <v>0</v>
      </c>
      <c r="S42" s="27">
        <f t="shared" si="8"/>
        <v>0</v>
      </c>
      <c r="T42" s="27">
        <f t="shared" si="8"/>
        <v>0</v>
      </c>
      <c r="U42" s="27">
        <f t="shared" si="8"/>
        <v>0</v>
      </c>
      <c r="V42" s="27">
        <f t="shared" si="8"/>
        <v>0</v>
      </c>
      <c r="W42" s="27">
        <f t="shared" si="8"/>
        <v>0</v>
      </c>
      <c r="X42" s="27">
        <f t="shared" si="8"/>
        <v>0</v>
      </c>
      <c r="Y42" s="27">
        <f t="shared" si="8"/>
        <v>0</v>
      </c>
      <c r="Z42" s="27">
        <f t="shared" si="8"/>
        <v>327314.18</v>
      </c>
      <c r="AA42" s="27">
        <f t="shared" si="8"/>
        <v>325775.96999999997</v>
      </c>
    </row>
    <row r="43" spans="1:27" ht="23.25" customHeight="1" thickTop="1">
      <c r="A43" s="28" t="s">
        <v>104</v>
      </c>
      <c r="B43" s="29">
        <f t="shared" ref="B43:AA43" si="9">SUM(B17+B28+B34+B42)</f>
        <v>1279202.1700000002</v>
      </c>
      <c r="C43" s="29">
        <f t="shared" si="9"/>
        <v>1139309.0000000002</v>
      </c>
      <c r="D43" s="29">
        <f t="shared" si="9"/>
        <v>0</v>
      </c>
      <c r="E43" s="29">
        <f t="shared" si="9"/>
        <v>0</v>
      </c>
      <c r="F43" s="29">
        <f t="shared" si="9"/>
        <v>145226.36000000002</v>
      </c>
      <c r="G43" s="29">
        <f t="shared" si="9"/>
        <v>141781.44</v>
      </c>
      <c r="H43" s="29">
        <f t="shared" si="9"/>
        <v>202082</v>
      </c>
      <c r="I43" s="29">
        <f t="shared" si="9"/>
        <v>87220.159999999989</v>
      </c>
      <c r="J43" s="29">
        <f t="shared" si="9"/>
        <v>14207.01</v>
      </c>
      <c r="K43" s="29">
        <f t="shared" si="9"/>
        <v>13003.8</v>
      </c>
      <c r="L43" s="29">
        <f t="shared" si="9"/>
        <v>6492.5</v>
      </c>
      <c r="M43" s="29">
        <f t="shared" si="9"/>
        <v>6389.83</v>
      </c>
      <c r="N43" s="29">
        <f t="shared" si="9"/>
        <v>0</v>
      </c>
      <c r="O43" s="29">
        <f t="shared" si="9"/>
        <v>0</v>
      </c>
      <c r="P43" s="29">
        <f t="shared" si="9"/>
        <v>1532477.45</v>
      </c>
      <c r="Q43" s="29">
        <f t="shared" si="9"/>
        <v>161040.04999999999</v>
      </c>
      <c r="R43" s="29">
        <f t="shared" si="9"/>
        <v>886126.95</v>
      </c>
      <c r="S43" s="29">
        <f t="shared" si="9"/>
        <v>677841.22</v>
      </c>
      <c r="T43" s="29">
        <f t="shared" si="9"/>
        <v>222847.97000000003</v>
      </c>
      <c r="U43" s="29">
        <f t="shared" si="9"/>
        <v>195071.86000000002</v>
      </c>
      <c r="V43" s="29">
        <f t="shared" si="9"/>
        <v>2169.69</v>
      </c>
      <c r="W43" s="29">
        <f t="shared" si="9"/>
        <v>2072.87</v>
      </c>
      <c r="X43" s="29">
        <f t="shared" si="9"/>
        <v>0</v>
      </c>
      <c r="Y43" s="29">
        <f t="shared" si="9"/>
        <v>0</v>
      </c>
      <c r="Z43" s="29">
        <f t="shared" si="9"/>
        <v>4618146.2799999993</v>
      </c>
      <c r="AA43" s="29">
        <f t="shared" si="9"/>
        <v>2749506.2</v>
      </c>
    </row>
  </sheetData>
  <mergeCells count="15">
    <mergeCell ref="A1:Z1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66666666666666663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ENTRATA</vt:lpstr>
      <vt:lpstr>SPESA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Amministratore</cp:lastModifiedBy>
  <dcterms:created xsi:type="dcterms:W3CDTF">2015-06-12T11:42:23Z</dcterms:created>
  <dcterms:modified xsi:type="dcterms:W3CDTF">2015-07-13T06:01:12Z</dcterms:modified>
</cp:coreProperties>
</file>